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720" activeTab="0"/>
  </bookViews>
  <sheets>
    <sheet name="AA 30 Balance Sheet" sheetId="1" r:id="rId1"/>
    <sheet name="AA 35 PL Account" sheetId="2" r:id="rId2"/>
    <sheet name="cash flow" sheetId="3" r:id="rId3"/>
    <sheet name="changes in equit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b">'[8]TB'!$B$155</definedName>
    <definedName name="abc">'[3]TB'!$B$187</definedName>
    <definedName name="acc_1">'[10]tB_05'!#REF!</definedName>
    <definedName name="acc_2">#REF!</definedName>
    <definedName name="apr">'[9]4'!$A$1:$D$143</definedName>
    <definedName name="Av_Contribution">#REF!</definedName>
    <definedName name="balanta_nov">'[5]nov_99'!$A$2:$D$267</definedName>
    <definedName name="balanta_oct">'[5]oct_99'!$A$2:$C$259</definedName>
    <definedName name="balanta_oct1">'[5]oct_99'!$A$2:$D$259</definedName>
    <definedName name="balapr">'[5]apr_00'!$A$2:$D$313</definedName>
    <definedName name="balaug">'[5]aug_00'!$A$2:$D$330</definedName>
    <definedName name="baldec">'[5]dec_99'!$A$2:$D$270</definedName>
    <definedName name="balfeb1">'[5]feb_00'!$A$2:$D$295</definedName>
    <definedName name="balian">'[5]ian_00'!$A$2:$D$289</definedName>
    <definedName name="baljuly">'[5]july_00'!$A$2:$D$325</definedName>
    <definedName name="baljune">'[5]june_00'!$A$2:$D$323</definedName>
    <definedName name="balmar">'[5]mar_00'!$A$2:$D$304</definedName>
    <definedName name="balmay">'[5]may_00'!$A$2:$D$317</definedName>
    <definedName name="balsep">'[5]sept_00'!$A$2:$D$331</definedName>
    <definedName name="CONTRIBUTION_DN">#REF!</definedName>
    <definedName name="CONTRIBUTION_DO">#REF!</definedName>
    <definedName name="CONTRIBUTION_EN">#REF!</definedName>
    <definedName name="CONTRIBUTION_EO">#REF!</definedName>
    <definedName name="CONTRIBUTION_TOTAL">#REF!</definedName>
    <definedName name="CPP1lei">#REF!</definedName>
    <definedName name="CPPei">#REF!</definedName>
    <definedName name="Days30">'[6]Chart data'!$A$301:$A$330</definedName>
    <definedName name="Days90">'[6]Chart data'!$A$241:$A$330</definedName>
    <definedName name="Dec_c">'[4]statutory TB adjusted'!#REF!</definedName>
    <definedName name="DLAB_DN">#REF!</definedName>
    <definedName name="DLAB_DO">#REF!</definedName>
    <definedName name="DLAB_EN">#REF!</definedName>
    <definedName name="DLAB_EO">#REF!</definedName>
    <definedName name="DLAB_HRS_DN">#REF!</definedName>
    <definedName name="DLAB_HRS_DO">#REF!</definedName>
    <definedName name="DLAB_HRS_EN">#REF!</definedName>
    <definedName name="DLAB_HRS_EO">#REF!</definedName>
    <definedName name="DLAB_HRS_TOTAL">#REF!</definedName>
    <definedName name="DLAB_TOTAL">#REF!</definedName>
    <definedName name="DN">#REF!</definedName>
    <definedName name="DO">#REF!</definedName>
    <definedName name="earnings">'[7]Ratios'!#REF!</definedName>
    <definedName name="EN">#REF!</definedName>
    <definedName name="EO">#REF!</definedName>
    <definedName name="EV__LASTREFTIME__" hidden="1">39491.6539699074</definedName>
    <definedName name="EXT1STA">#REF!</definedName>
    <definedName name="EXTOTALSTA">#REF!</definedName>
    <definedName name="EXTOTALSTA1">#REF!</definedName>
    <definedName name="FIXE">#REF!</definedName>
    <definedName name="ian">'[9]1'!$A$1:$F$140</definedName>
    <definedName name="_xlnm.Print_Titles" localSheetId="0">'AA 30 Balance Sheet'!$16:$17</definedName>
    <definedName name="IUN">'[11]Jun'!$A$1:$F$149</definedName>
    <definedName name="loan_over1">'[7]Ratios'!#REF!</definedName>
    <definedName name="loan_over2">'[7]Ratios'!#REF!</definedName>
    <definedName name="mai">'[9]5'!$A$1:$D$144</definedName>
    <definedName name="mar">'[9]3'!$A$1:$D$145</definedName>
    <definedName name="Max_Items">#REF!</definedName>
    <definedName name="nu">#REF!</definedName>
    <definedName name="price">'[7]Ratios'!#REF!</definedName>
    <definedName name="Rate1">#REF!</definedName>
    <definedName name="Rate2">#REF!</definedName>
    <definedName name="Rate3">#REF!</definedName>
    <definedName name="rate4">#REF!</definedName>
    <definedName name="Rates30">'[6]Chart data'!$I$301:$I$330</definedName>
    <definedName name="Rates90">'[6]Chart data'!$I$241:$I$330</definedName>
    <definedName name="reimbursm">'[7]Ratios'!#REF!</definedName>
    <definedName name="RET1STA">#REF!</definedName>
    <definedName name="RETOTALSTA">#REF!</definedName>
    <definedName name="RETOTALSTA1">#REF!</definedName>
    <definedName name="rev">#REF!</definedName>
    <definedName name="RM_Cost_DN">#REF!</definedName>
    <definedName name="RM_Cost_DO">#REF!</definedName>
    <definedName name="RM_Cost_EN">#REF!</definedName>
    <definedName name="RM_Cost_EO">#REF!</definedName>
    <definedName name="RM_Cost_Total">#REF!</definedName>
    <definedName name="Sales_DN">#REF!</definedName>
    <definedName name="Sales_DO">#REF!</definedName>
    <definedName name="Sales_EN">#REF!</definedName>
    <definedName name="Sales_EO">#REF!</definedName>
    <definedName name="Sales_Total">#REF!</definedName>
    <definedName name="SALES_UNITS_DN">#REF!</definedName>
    <definedName name="SALES_UNITS_DO">#REF!</definedName>
    <definedName name="SALES_UNITS_EN">#REF!</definedName>
    <definedName name="SALES_UNITS_EO">#REF!</definedName>
    <definedName name="so">#REF!</definedName>
    <definedName name="sold_00">'[10]tB_05'!#REF!</definedName>
    <definedName name="sold_01">'[12]TB_03'!#REF!</definedName>
    <definedName name="sold_01_06">'[10]tB_05'!#REF!</definedName>
    <definedName name="sold_01_09">'[12]TB_03'!#REF!</definedName>
    <definedName name="sold_02">'[12]TB_02'!#REF!</definedName>
    <definedName name="sold_02_06">#REF!</definedName>
    <definedName name="sold_02_09">'[12]TB_02'!#REF!</definedName>
    <definedName name="Std_Hours_DN">#REF!</definedName>
    <definedName name="Std_Hours_DO">#REF!</definedName>
    <definedName name="Std_Hours_EN">#REF!</definedName>
    <definedName name="Std_Hours_EO">#REF!</definedName>
    <definedName name="Std_Hours_Worked">#REF!,#REF!,#REF!,#REF!</definedName>
    <definedName name="tb01">'[10]tB_05'!#REF!</definedName>
    <definedName name="toal">'[8]TB'!$B$179</definedName>
    <definedName name="Total_Lab_Hours">#REF!</definedName>
    <definedName name="Unit_Selling_Price">#REF!</definedName>
    <definedName name="UNITSP_DN">#REF!</definedName>
    <definedName name="UNITSP_DO">#REF!</definedName>
    <definedName name="UNITSP_EN">#REF!</definedName>
    <definedName name="UNITSP_EO">#REF!</definedName>
    <definedName name="VCOST_DN">#REF!</definedName>
    <definedName name="VCOST_DO">#REF!</definedName>
    <definedName name="VCOST_EN">#REF!</definedName>
    <definedName name="VCOST_EO">#REF!</definedName>
    <definedName name="VCOST_TOTAL">#REF!</definedName>
    <definedName name="VOHEAD_DN">#REF!</definedName>
    <definedName name="VOHEAD_DO">#REF!</definedName>
    <definedName name="VOHEAD_EN">#REF!</definedName>
    <definedName name="VOHEAD_EO">#REF!</definedName>
    <definedName name="VOHEAD_TOTAL">#REF!</definedName>
    <definedName name="xxx">'[8]TB'!$B$182</definedName>
  </definedNames>
  <calcPr fullCalcOnLoad="1"/>
</workbook>
</file>

<file path=xl/sharedStrings.xml><?xml version="1.0" encoding="utf-8"?>
<sst xmlns="http://schemas.openxmlformats.org/spreadsheetml/2006/main" count="352" uniqueCount="273">
  <si>
    <t xml:space="preserve">Bilant </t>
  </si>
  <si>
    <t>la data 31.12.2007</t>
  </si>
  <si>
    <t xml:space="preserve"> - lei -</t>
  </si>
  <si>
    <t>Nr.rd.</t>
  </si>
  <si>
    <t xml:space="preserve">Sold la </t>
  </si>
  <si>
    <t>B</t>
  </si>
  <si>
    <t>01.01.2007</t>
  </si>
  <si>
    <t>31.12.2007</t>
  </si>
  <si>
    <t>A. Active imobilizate</t>
  </si>
  <si>
    <t>I. Imobilizari necorporale</t>
  </si>
  <si>
    <t>1. Cheltuieli de constituire (ct.201-2801)</t>
  </si>
  <si>
    <t>2.Cheltuieli de dezvoltare (ct.203-2803-2903)</t>
  </si>
  <si>
    <t>3.Concesiuni, brevete, licente, marci comerciale, drepturi si active similare si alte imobilizari necorporale (ct.205+208-2805-2808-2905-2908)</t>
  </si>
  <si>
    <t>4.Fond Comercial (ct.2071-2807-2907)</t>
  </si>
  <si>
    <t>5.Avansuri si imobilizari necorporale in curs de executie (ct.233+234+2933)</t>
  </si>
  <si>
    <t>Total: (rd 01 la 05)</t>
  </si>
  <si>
    <t>II.Imobilizari Corporale</t>
  </si>
  <si>
    <t>1.Terenuri si constructii (ct. 211+212-2811-2812-2911-2912)</t>
  </si>
  <si>
    <t>2.Instalatii tehnice si masini (ct.213-2813-2913)</t>
  </si>
  <si>
    <t>3.Alte instalatii, utilaje si mobilier (ct.214-2814-2914)</t>
  </si>
  <si>
    <t>4.Avansuri si imobilizari corporale in curs de executie (ct.231+232-2931)</t>
  </si>
  <si>
    <t>Total: (rd. 07 la 10)</t>
  </si>
  <si>
    <t>III. Imobilizari Financiare</t>
  </si>
  <si>
    <t>1.Actiuni detinute la etitatile afiliate (ct.261-2961)</t>
  </si>
  <si>
    <t>2.Imprumuturi acordate entitatilor afiliate (ct.2671+2672-2964)</t>
  </si>
  <si>
    <t>3.Interese de participare (ct.263-2962)</t>
  </si>
  <si>
    <t>4.Imprumuturi acordate entitatilor cu interese de participare (ct.2673+2674-2965)</t>
  </si>
  <si>
    <t>5.Investitii detinute ca imobilizari (ct.265-2963)</t>
  </si>
  <si>
    <t>6.Alte imprumuturi (ct.2675+2676+2678+2679-2966-2968)</t>
  </si>
  <si>
    <t>Total (rd.12 la 17)</t>
  </si>
  <si>
    <t>Active imobilizate - Total (rd. 06+11+18)</t>
  </si>
  <si>
    <t>B.Active circulante</t>
  </si>
  <si>
    <t xml:space="preserve">I. Stocuri </t>
  </si>
  <si>
    <t>1.Materii prime si material consumabile (ct. 301+302+303+/-308+351+358+381+/-388-391-392-3951-3958-398)</t>
  </si>
  <si>
    <t>2.Productia in curs de executie (ct.331+332+341+/-348-393-3941-3952)</t>
  </si>
  <si>
    <t>3.Produse finite si marfuri (ct.345+346+/-348+354+356+357+361+/-368+371+/-378-3945-3946-3953-3954-3956-3957-396-397-4428)</t>
  </si>
  <si>
    <t>4.Avansuri pentru cumparaturi de stocuri (ct.4091)</t>
  </si>
  <si>
    <t>Total (rd.20 la 23)</t>
  </si>
  <si>
    <t>II.Creante (Sumele ce urmeaza a fin incasat dupa o perioada mai mare de un an trebuie prezentate separat pentru fiecare element)</t>
  </si>
  <si>
    <t>1.Creante comerciale (ct. 2675+2676+2678+2679-2966-2968+4092+411+413+418-491)</t>
  </si>
  <si>
    <t>2.Sume de incasat de la entitatile afiliate (ct.451-495)</t>
  </si>
  <si>
    <t>3.Sume de incasat de la entitati cu interese de participare (ct.453-495)</t>
  </si>
  <si>
    <t>4.Alte creante (ct.425+4282+431+437-4382+441+4424+4428+444+445+446+447+4482+4582+461+473-496+5187)</t>
  </si>
  <si>
    <t>5.Capital subscris si nevarsat (ct.456 -495)</t>
  </si>
  <si>
    <t>Total (rd.25 la 29)</t>
  </si>
  <si>
    <t>III. Investitii pe termen scurt</t>
  </si>
  <si>
    <t>1.Actiuni detinute la etitatile afiliate (ct.501-591)</t>
  </si>
  <si>
    <t>2.Alte investitii pe termen scurt (ct.505+506+508-595-596-598+5113+5114)</t>
  </si>
  <si>
    <t>Total (rd.31+32)</t>
  </si>
  <si>
    <t>IV. Casa si conturi la banci (Ct.5112+512+531+532+541+542)</t>
  </si>
  <si>
    <t>Active circulante - Total (rd. 24+30+33+34)</t>
  </si>
  <si>
    <t>C. Cheltuieli in avans (ct 471)</t>
  </si>
  <si>
    <t>D.Datorii: Sumele care trebuie paltite intr-o perioada de pana la un an</t>
  </si>
  <si>
    <t>1.Imprumuturi din emisiunea de obligatiuni (ct.161+1681-169)</t>
  </si>
  <si>
    <t>2. Sume datorate institutiilor de credit (ct.1621+1622+1624+1625+1627+1682+5191+5192+5198)</t>
  </si>
  <si>
    <t>3.Avansuri acordate in contul comnzilor (ct. 419)</t>
  </si>
  <si>
    <t>4. Datorii comerciale - furnizori (ct. 401+404+408)</t>
  </si>
  <si>
    <t>5. Efectede comert de platit (ct.403+405)</t>
  </si>
  <si>
    <t>6. Sume datorate entitatilor afiliate (ct.1661+1685+2691+451)</t>
  </si>
  <si>
    <t>7.Sume datorate entitatilor cu interese de participare (ct.1663+1686+2692+453)</t>
  </si>
  <si>
    <t>8.Alte datorii, inclusiv datoriile fiscale si datoriile privind asigurarile sociate (ct. 1623+1626+167+1697+2693+421+423+424+426+427+4281+431+437+4381+441+4423+4428+444+446+447+4481+455+456+457+4581+462+473+509+5186+5193+5194+5195+5196+5197)</t>
  </si>
  <si>
    <t>Total( rd. 37 la 44)</t>
  </si>
  <si>
    <t>E. Active circulante nete/ Datorii curente nete (rd. 35+36-45-62)</t>
  </si>
  <si>
    <t>F.Total Actve minus datorii curente ( rd. 19+46-61)</t>
  </si>
  <si>
    <t>G.Datorii: Sumele care trebuie platite intr-o periada mai mare de un an</t>
  </si>
  <si>
    <t>Total ( rd. 48 la 55)</t>
  </si>
  <si>
    <t xml:space="preserve">H. Provizioane </t>
  </si>
  <si>
    <t>1. Provizioane pentru pensii si olbigatii similare (ct.1515)</t>
  </si>
  <si>
    <t>2. Provizioane pentru impozite (ct.1516)</t>
  </si>
  <si>
    <t>3. Alte provizioane (ct. 1511+1512+1513+1514+1518)</t>
  </si>
  <si>
    <t>Total (rd. 57 la 59)</t>
  </si>
  <si>
    <t>I. Vanituri in avans</t>
  </si>
  <si>
    <t xml:space="preserve"> - Subventii pentru investitii ( ct. 131+132+133+134+138)</t>
  </si>
  <si>
    <t xml:space="preserve"> - Venituri inregistrate in avans (ct. 472)</t>
  </si>
  <si>
    <t>Total (rd. 61+62)</t>
  </si>
  <si>
    <t>J.Capital si rezerve</t>
  </si>
  <si>
    <t>I.Capital</t>
  </si>
  <si>
    <t>1. Capital subscris varsat (ct. 1012)</t>
  </si>
  <si>
    <t>2. Capital subscris nevarsat (ct. 1011)</t>
  </si>
  <si>
    <t>3. Patrimoniul regiei (ct. 1015)</t>
  </si>
  <si>
    <t>Total (rd. 64 la 66)</t>
  </si>
  <si>
    <t>II. Prime de capital (ct. 104)</t>
  </si>
  <si>
    <t>III. Rezerve din reevaluare (ct. 105)</t>
  </si>
  <si>
    <t>IV. Rezerve</t>
  </si>
  <si>
    <t>1. Rezerve legale (ct. 1061)</t>
  </si>
  <si>
    <t>2.Rezerve statutare sau contrctuale (ct. 1063)</t>
  </si>
  <si>
    <t>3. Rezerve reprezentand surplusul realizat din rezerve din reevaluare (ct. 1065)</t>
  </si>
  <si>
    <t>4. Alte rezerve ( ct. 1068)</t>
  </si>
  <si>
    <t>Total (rd. 70 la 73)</t>
  </si>
  <si>
    <t>Actiuni proprii ( ct. 109)</t>
  </si>
  <si>
    <t>Castiguri legate de instrumente de capitaluri proprii (ct.141)</t>
  </si>
  <si>
    <t>Pierderi legate de instrumenete de capitaluri proprii (ct. 149)</t>
  </si>
  <si>
    <t>V. Profitul sau pierderea reportata</t>
  </si>
  <si>
    <t>Sold C (ct. 117)</t>
  </si>
  <si>
    <t>Sold D (ct. 117)</t>
  </si>
  <si>
    <t>VI. Profitul sau pierderea exercitiului financiar</t>
  </si>
  <si>
    <t>Sold C (ct. 121)</t>
  </si>
  <si>
    <t>Sold D (ct. 121)</t>
  </si>
  <si>
    <t>Repartizarea profitului (ct.129)</t>
  </si>
  <si>
    <t>Capitaluri proprii - Total (rd. 67+68+69+74-75+76-77+78-79+80-81-82)</t>
  </si>
  <si>
    <t>Patrimoniul public (ct. 1016)</t>
  </si>
  <si>
    <t>Capitaluri - Total (rd. 83+84)</t>
  </si>
  <si>
    <t>Administrator,</t>
  </si>
  <si>
    <t>Intocmit,</t>
  </si>
  <si>
    <t>Numele si prenumele</t>
  </si>
  <si>
    <t xml:space="preserve">Semnatura </t>
  </si>
  <si>
    <t>Semnatura</t>
  </si>
  <si>
    <t>Contul de profit si pierdere</t>
  </si>
  <si>
    <t>Nr. Rd.</t>
  </si>
  <si>
    <t>Realizari in perioada de raportare</t>
  </si>
  <si>
    <t>31.12.2006</t>
  </si>
  <si>
    <t>1.Cifra de afaceri neta(rd.02 la 05)</t>
  </si>
  <si>
    <t>01</t>
  </si>
  <si>
    <t>Productia vanduta(ct. 701+702+703+704+705+706+708)</t>
  </si>
  <si>
    <t>02</t>
  </si>
  <si>
    <t>Venituri din vanzarea marfurilor(ct. 707)</t>
  </si>
  <si>
    <t>03</t>
  </si>
  <si>
    <t>Venituri din dobanzi inregistrare de entitatile al caror obiect de activitate il constituie leasingul (ct. 766)</t>
  </si>
  <si>
    <t>04</t>
  </si>
  <si>
    <t>Venituri din subventii de exploatare aferente cifrei de afaceri(ct. 7411)</t>
  </si>
  <si>
    <t>05</t>
  </si>
  <si>
    <t>2.Variatia stocurilor de produse finite (ct. 711)       Sold C</t>
  </si>
  <si>
    <t>06</t>
  </si>
  <si>
    <t>si a productiei in curs de executie                            Sold D</t>
  </si>
  <si>
    <t>07</t>
  </si>
  <si>
    <t>3. Productia realizata de entitate pentru scopurile sale proprii si capitalizata (ct. 721+722)</t>
  </si>
  <si>
    <t>08</t>
  </si>
  <si>
    <t>4. Alte venituri din exploatare(ct. 7417+758)</t>
  </si>
  <si>
    <t>09</t>
  </si>
  <si>
    <t>VENITURI DIN EXPLOATARE TOTAL(rd 01+06-07+08+09)</t>
  </si>
  <si>
    <t>10</t>
  </si>
  <si>
    <t>5.a) Cheltuieli cu materiile prime si materialele consumabile (ct. 601+602-7412)</t>
  </si>
  <si>
    <t>Alte cheltuieli materiale (ct. 603+604+606+608)</t>
  </si>
  <si>
    <t>b)alte cheltuieli externe (cu energie si apa) (ct. 605-7413)</t>
  </si>
  <si>
    <t>c)cheltuieli privind marfurile (ct. 607)</t>
  </si>
  <si>
    <t>6.Cheltuieli cu personalul ( rd. 16+17) din care:</t>
  </si>
  <si>
    <t>a) salarii si indemnizatii (ct. 641+642-7414)</t>
  </si>
  <si>
    <t>b) cheltuieli cu asigurarile si protectia sociala (ct. 645-7415)</t>
  </si>
  <si>
    <t>7.a) Ajustari de valoare privind imobilizarile corporale si necorporale (rd. 19-20)</t>
  </si>
  <si>
    <t>a1)Cheltuieli(ct. 6811+6813)</t>
  </si>
  <si>
    <t>a2)Venituri(ct. 7813)</t>
  </si>
  <si>
    <t>b)Ajustari de valoare privind activele circulante(rd. 22-23)</t>
  </si>
  <si>
    <t>b1) cheltuieli(ct. 654+6814)</t>
  </si>
  <si>
    <t>b2) venituri(ct. 754+7814)</t>
  </si>
  <si>
    <t>8. Alte cheltuieli de exploatare(rd. 25-28)</t>
  </si>
  <si>
    <t>8.1 Cheltuieli privind prestatiile externe
(ct. 611+612+613+614+621+622+623+624+625+626+627+628-7416)</t>
  </si>
  <si>
    <t>8.2 Cheltuieli cu alte impozite, taxe si varsaminte asimilate(ct. 635)</t>
  </si>
  <si>
    <t>8.3 Cheltuieli cu despagubiri, donatii si activele cedate (ct. 658)</t>
  </si>
  <si>
    <t>Cheltuieli privind dobanzile refinantare inregistrate de entitatile al caror obiect de activitate il constituie leasingul (ct 666)</t>
  </si>
  <si>
    <t>Ajustari privind provizionanele (rd. 30-31)</t>
  </si>
  <si>
    <t>- Cheltuieli(ct 6812)</t>
  </si>
  <si>
    <t>-Venituri(ct 7812)</t>
  </si>
  <si>
    <t>CHELTUIELI DE EXPLOATARE -TOTAL (rd 11 la 15+18+21+24+29)</t>
  </si>
  <si>
    <t>PROFITUL SAU PIERDEREA DIN EXPLOATARE                -Profit (rd. 10-32)</t>
  </si>
  <si>
    <t xml:space="preserve">                                                                                                          -Pierdere(rd 32-10)</t>
  </si>
  <si>
    <t>9.Venituri din interese de participare(ct 7611+7613)</t>
  </si>
  <si>
    <t>-din care, veniturile obtinute la entitatile afiliate</t>
  </si>
  <si>
    <t>10.Venituri din alte investitii si imprumuturi care fac parte din activele imobilizate(ct. 763)</t>
  </si>
  <si>
    <t>11.Venituri din dobanzi(ct. 766)</t>
  </si>
  <si>
    <t>Alte venituri financiare(ct. 762+764+765+767+768)</t>
  </si>
  <si>
    <t>VENITURI FINANCIARE TOTAL(rd. 35+37+39+41)</t>
  </si>
  <si>
    <t>12.Ajustari de valoare privind imobilizarile financiare si al investitiilor financiare detinute ca active circulante(rd. 44-45)</t>
  </si>
  <si>
    <t>-Cheltuieli (ct. 686)</t>
  </si>
  <si>
    <t>-Venituri (ct. 786)</t>
  </si>
  <si>
    <t>13.Cheltuieli privind dobanzile (ct. 666-7418)</t>
  </si>
  <si>
    <t>-din care, cheltuielile in relatia cu entitatile afiliate</t>
  </si>
  <si>
    <t>Alte cheltuieli financiare (ct 663+664+665+667+668)</t>
  </si>
  <si>
    <t>CHELTUIELI FINANCIARE TOTAL  (rd 43+46+48)</t>
  </si>
  <si>
    <t>PROFITUL SAU PIERDEREA FINANCIARA                          -Profit(rd 42-49)</t>
  </si>
  <si>
    <t xml:space="preserve">                                                                                                          -Pierdere(rd49-42)</t>
  </si>
  <si>
    <t>14.PROFITUL SAU PIERDEREA CURENTA           -Profit (rd 10+42-32-49)</t>
  </si>
  <si>
    <t xml:space="preserve">                                                                                         - Pierdere (rd 32+49-10-42)</t>
  </si>
  <si>
    <t>15.Venituri extraordinare(ct 771)</t>
  </si>
  <si>
    <t>16.Cheltuieli extraordinare(ct 671)</t>
  </si>
  <si>
    <t>17.PROFITUL SAU PIERDEREA DIN ACTIVITATEA EXTRAORDINARA       -Profit (rd. 54-55)</t>
  </si>
  <si>
    <t xml:space="preserve">                                                                                                                                           -Pierdere(rd55-54)</t>
  </si>
  <si>
    <t>VENITURI TOTALE(rd10+42+54)</t>
  </si>
  <si>
    <t>CHELTUIELI TOTALE(rd 32+49+55)</t>
  </si>
  <si>
    <t>PROFITUL SAU PIERDEREA BRUTA                                        -Profit(rd58-59)</t>
  </si>
  <si>
    <t xml:space="preserve">                                                                                                            -Pierdere(rd59-58)</t>
  </si>
  <si>
    <t>18. Impozitul pe profit(ct 691)</t>
  </si>
  <si>
    <t>19.Alte impozite neprezentate la elementele de mai sus(ct 698)</t>
  </si>
  <si>
    <t xml:space="preserve">                                                                                                                                           -Pierdere(rd61+62+63-60)</t>
  </si>
  <si>
    <t>31 decembrie 2006</t>
  </si>
  <si>
    <t>31 decembrie 2007</t>
  </si>
  <si>
    <t>Profitul net/(Pierderea netă)</t>
  </si>
  <si>
    <t>Ajustări pentru reconcilierea rezultatului net</t>
  </si>
  <si>
    <t>Ajustarea valorii imobilizărilor corporale şi necorporale</t>
  </si>
  <si>
    <t>Ajustarea valorii imobilizărilor financiare</t>
  </si>
  <si>
    <t>Ajustări privind provizioanele pentru riscuri şi cheltuieli</t>
  </si>
  <si>
    <t>Câştig din vânzarea de imobilizări corporale</t>
  </si>
  <si>
    <t>Venituri/(cheltuieli) din subvenţii pentru investiţii</t>
  </si>
  <si>
    <t>Efectul variaţiei cursului de schimb valutar  asupra imprumuturilor</t>
  </si>
  <si>
    <t>Impozit pe profit</t>
  </si>
  <si>
    <t>Venituri din dobânzi</t>
  </si>
  <si>
    <t>Cheltuieli cu dobânzile</t>
  </si>
  <si>
    <t>Descreşterea numerarului din exploatare</t>
  </si>
  <si>
    <t xml:space="preserve">   înainte de modificările capitalului circulant</t>
  </si>
  <si>
    <t xml:space="preserve">Modificări ale capitalului circulant: </t>
  </si>
  <si>
    <t>Fluxuri de trezorerie din activităţi de exploatare</t>
  </si>
  <si>
    <t>Fluxuri de trezorerie din activităţi de exploatare:</t>
  </si>
  <si>
    <t>Flux de trezorerie net generat din / (utilizat în) activităţi operaţionale</t>
  </si>
  <si>
    <t>Dobânzi plătite</t>
  </si>
  <si>
    <t>Încasări din dobânzi</t>
  </si>
  <si>
    <t>Descreşterea/(creşterea) netă în numerarul restricţionat</t>
  </si>
  <si>
    <t>Impozit pe profit plătit</t>
  </si>
  <si>
    <t>Numerar net utilizat în activităţi de exploatare</t>
  </si>
  <si>
    <t>Fluxuri de trezorerie din activităţi de investiţii:</t>
  </si>
  <si>
    <t>Plata în numerar pentru achiziţionare de terenuri  şi alte active pe termen lung</t>
  </si>
  <si>
    <t>Achiziţii de titluri sub formă de interese de participare</t>
  </si>
  <si>
    <t>Încasări de numerar din vânzarea de imobilizari financiare</t>
  </si>
  <si>
    <t>Încasări de numerar din vânzarea de terenuri şi clădiri,instalaţii şi echipamente, active    necorporale şi alte active pe termen lung</t>
  </si>
  <si>
    <t>Acordări de împrumuturi</t>
  </si>
  <si>
    <t>Încasări din împrumuturi acordate</t>
  </si>
  <si>
    <t>Numerar net utilizat în activităţi de investiţii</t>
  </si>
  <si>
    <t>Fluxuri de trezorerie din activităţi de finanţare:</t>
  </si>
  <si>
    <t>Aport la capitalul social</t>
  </si>
  <si>
    <t>Subventii acordate</t>
  </si>
  <si>
    <t>Încasări în numerar din credite</t>
  </si>
  <si>
    <t>Rambursări ale sumelor împrumutate</t>
  </si>
  <si>
    <t>Plăţi în numerar ale locatarului pentru reducerea obligaţiilor legate de operaţiunile de leasing  financiar</t>
  </si>
  <si>
    <t>Numerar net din activităţi de finanţare</t>
  </si>
  <si>
    <t xml:space="preserve">Scăderea netă a numerarului şi </t>
  </si>
  <si>
    <t xml:space="preserve">   echivalentelor de numerar</t>
  </si>
  <si>
    <t xml:space="preserve">Numerar şi echivalente de numerar </t>
  </si>
  <si>
    <t xml:space="preserve">   la începutul exerciţiului financiar</t>
  </si>
  <si>
    <t>Numerar şi echivalente de numerar</t>
  </si>
  <si>
    <t xml:space="preserve">   la sfârşitul exerciţiului financiar</t>
  </si>
  <si>
    <t>Element al capitalului propriu</t>
  </si>
  <si>
    <t>Sold la 1 ianuarie 2006</t>
  </si>
  <si>
    <t>Creşteri</t>
  </si>
  <si>
    <t>Sold la 31 decembrie 2006</t>
  </si>
  <si>
    <t>Sold la 1 ianuarie 2007</t>
  </si>
  <si>
    <t>Sold la 31 decembrie 2007</t>
  </si>
  <si>
    <t>Capital subscris</t>
  </si>
  <si>
    <t>Rezerve din reevaluare</t>
  </si>
  <si>
    <t>Rezerve legale</t>
  </si>
  <si>
    <t>Rezerve reprezentând surplusul realizat din rezerve de reevaluare</t>
  </si>
  <si>
    <t>Alte rezerve</t>
  </si>
  <si>
    <t>Rezultat reportat reprezentând profitul  nerepartizat sau pierderea neacoperită</t>
  </si>
  <si>
    <t>Sold creditor</t>
  </si>
  <si>
    <t>Sold debitor</t>
  </si>
  <si>
    <t>Profitul sau pierderea exerciţiului financiar</t>
  </si>
  <si>
    <t>Repartizarea profitului</t>
  </si>
  <si>
    <t>Total capitaluri proprii</t>
  </si>
  <si>
    <t>Judetul : Caras Severin</t>
  </si>
  <si>
    <t>Entitate : U.C.M. Resita SA</t>
  </si>
  <si>
    <t>Adresa: Resita, Str Golului nr 1, Jud Caras Severin</t>
  </si>
  <si>
    <t>Numar registrul comertului : J11/4/1991</t>
  </si>
  <si>
    <t>Forma de proprietate : 34</t>
  </si>
  <si>
    <t>Activitatea preponderenta : Fabricarea de motoare si turbine</t>
  </si>
  <si>
    <t>Cod clasa CAEN 2911</t>
  </si>
  <si>
    <t>Cod unic de inregistrare : RO1056654</t>
  </si>
  <si>
    <t>Adrian Chebutiu</t>
  </si>
  <si>
    <t>Adrian Preda</t>
  </si>
  <si>
    <t xml:space="preserve">Numele si prenumele </t>
  </si>
  <si>
    <t>20. PROFITUL SAU PIERDEREA NET(A) A EXERCITIULUI FINANCIAR           -Profit (rd. 60-61-62-63)</t>
  </si>
  <si>
    <t>Situatia fluxurilor de trezorerie</t>
  </si>
  <si>
    <t>la data de 31.12.2007</t>
  </si>
  <si>
    <t>Exercitiul financiar incheiat la</t>
  </si>
  <si>
    <t>Denumirea elementului</t>
  </si>
  <si>
    <t>A</t>
  </si>
  <si>
    <t>Situatia modificarilor capitalurilor proprii</t>
  </si>
  <si>
    <t>la 31.12.2007</t>
  </si>
  <si>
    <t>Reduceri/ Distribuiri</t>
  </si>
  <si>
    <t>Venituri din Scutiri acordate conform Ordinului Comun</t>
  </si>
  <si>
    <t>(Venituri)/cheltuieli din reversare provizioane pentru active circulante</t>
  </si>
  <si>
    <t>Creştere în soldurile de creanţe comerciale şi alte creanţe</t>
  </si>
  <si>
    <t>Descreştere/(crestere) în soldurile de stocuri</t>
  </si>
  <si>
    <t>Creştere/(descrestere) a obligaţiilor curente</t>
  </si>
  <si>
    <t>Creştere/(descrestere) a obligaţiilor pe termen lung</t>
  </si>
  <si>
    <t>Presedinte Director General</t>
  </si>
  <si>
    <t>Director Financiar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</si>
</sst>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;\(#,##0\);\-"/>
    <numFmt numFmtId="175" formatCode="_ * #,##0_)\ [$€-1]_ ;_ * \(#,##0\)\ [$€-1]_ ;_ * &quot;-&quot;_)\ [$€-1]_ ;_ @_ "/>
    <numFmt numFmtId="176" formatCode="_-* #,##0_-;\-* #,##0_-;_-* &quot;-&quot;??_-;_-@_-"/>
    <numFmt numFmtId="177" formatCode="_-* #,##0.00\ [$€-1]_-;\-* #,##0.00\ [$€-1]_-;_-* &quot;-&quot;??\ [$€-1]_-"/>
    <numFmt numFmtId="178" formatCode="_-* #,##0.00\ _D_M_-;\-* #,##0.00\ _D_M_-;_-* &quot;-&quot;??\ _D_M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0_);_(* \(#,##0.000000\);_(* &quot;-&quot;??????_);_(@_)"/>
  </numFmts>
  <fonts count="14">
    <font>
      <sz val="10"/>
      <name val="Arial"/>
      <family val="0"/>
    </font>
    <font>
      <u val="single"/>
      <sz val="7.5"/>
      <color indexed="36"/>
      <name val="Times New Roman"/>
      <family val="1"/>
    </font>
    <font>
      <u val="single"/>
      <sz val="7.5"/>
      <color indexed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73" fontId="5" fillId="2" borderId="5" xfId="26" applyNumberFormat="1" applyFont="1" applyFill="1" applyBorder="1" applyAlignment="1">
      <alignment/>
    </xf>
    <xf numFmtId="173" fontId="5" fillId="2" borderId="6" xfId="26" applyNumberFormat="1" applyFont="1" applyFill="1" applyBorder="1" applyAlignment="1">
      <alignment/>
    </xf>
    <xf numFmtId="173" fontId="5" fillId="2" borderId="7" xfId="26" applyNumberFormat="1" applyFont="1" applyFill="1" applyBorder="1" applyAlignment="1">
      <alignment/>
    </xf>
    <xf numFmtId="173" fontId="4" fillId="0" borderId="2" xfId="26" applyNumberFormat="1" applyFont="1" applyBorder="1" applyAlignment="1">
      <alignment horizontal="left" vertical="top" wrapText="1"/>
    </xf>
    <xf numFmtId="173" fontId="4" fillId="0" borderId="3" xfId="26" applyNumberFormat="1" applyFont="1" applyBorder="1" applyAlignment="1">
      <alignment/>
    </xf>
    <xf numFmtId="173" fontId="4" fillId="0" borderId="4" xfId="26" applyNumberFormat="1" applyFont="1" applyBorder="1" applyAlignment="1">
      <alignment/>
    </xf>
    <xf numFmtId="173" fontId="5" fillId="0" borderId="0" xfId="0" applyNumberFormat="1" applyFont="1" applyAlignment="1">
      <alignment/>
    </xf>
    <xf numFmtId="173" fontId="5" fillId="2" borderId="5" xfId="26" applyNumberFormat="1" applyFont="1" applyFill="1" applyBorder="1" applyAlignment="1">
      <alignment vertical="top" wrapText="1"/>
    </xf>
    <xf numFmtId="173" fontId="5" fillId="2" borderId="6" xfId="26" applyNumberFormat="1" applyFont="1" applyFill="1" applyBorder="1" applyAlignment="1">
      <alignment vertical="top" wrapText="1"/>
    </xf>
    <xf numFmtId="173" fontId="5" fillId="2" borderId="7" xfId="26" applyNumberFormat="1" applyFont="1" applyFill="1" applyBorder="1" applyAlignment="1">
      <alignment vertical="top" wrapText="1"/>
    </xf>
    <xf numFmtId="173" fontId="5" fillId="0" borderId="2" xfId="26" applyNumberFormat="1" applyFont="1" applyBorder="1" applyAlignment="1">
      <alignment horizontal="left" vertical="top" wrapText="1"/>
    </xf>
    <xf numFmtId="173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3" fontId="5" fillId="2" borderId="2" xfId="26" applyNumberFormat="1" applyFont="1" applyFill="1" applyBorder="1" applyAlignment="1">
      <alignment horizontal="left" vertical="top" wrapText="1"/>
    </xf>
    <xf numFmtId="173" fontId="5" fillId="2" borderId="3" xfId="26" applyNumberFormat="1" applyFont="1" applyFill="1" applyBorder="1" applyAlignment="1">
      <alignment/>
    </xf>
    <xf numFmtId="173" fontId="5" fillId="2" borderId="4" xfId="26" applyNumberFormat="1" applyFont="1" applyFill="1" applyBorder="1" applyAlignment="1">
      <alignment/>
    </xf>
    <xf numFmtId="172" fontId="4" fillId="0" borderId="0" xfId="26" applyNumberFormat="1" applyFont="1" applyAlignment="1">
      <alignment/>
    </xf>
    <xf numFmtId="173" fontId="5" fillId="0" borderId="3" xfId="26" applyNumberFormat="1" applyFont="1" applyBorder="1" applyAlignment="1">
      <alignment/>
    </xf>
    <xf numFmtId="173" fontId="5" fillId="0" borderId="4" xfId="26" applyNumberFormat="1" applyFont="1" applyBorder="1" applyAlignment="1">
      <alignment/>
    </xf>
    <xf numFmtId="173" fontId="5" fillId="0" borderId="8" xfId="26" applyNumberFormat="1" applyFont="1" applyBorder="1" applyAlignment="1">
      <alignment horizontal="left" vertical="top" wrapText="1"/>
    </xf>
    <xf numFmtId="173" fontId="4" fillId="0" borderId="9" xfId="26" applyNumberFormat="1" applyFont="1" applyBorder="1" applyAlignment="1">
      <alignment/>
    </xf>
    <xf numFmtId="173" fontId="4" fillId="0" borderId="10" xfId="26" applyNumberFormat="1" applyFont="1" applyBorder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 quotePrefix="1">
      <alignment horizontal="center"/>
    </xf>
    <xf numFmtId="173" fontId="5" fillId="2" borderId="4" xfId="0" applyNumberFormat="1" applyFont="1" applyFill="1" applyBorder="1" applyAlignment="1">
      <alignment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 quotePrefix="1">
      <alignment horizontal="center"/>
    </xf>
    <xf numFmtId="173" fontId="4" fillId="0" borderId="4" xfId="26" applyNumberFormat="1" applyFont="1" applyFill="1" applyBorder="1" applyAlignment="1">
      <alignment/>
    </xf>
    <xf numFmtId="0" fontId="5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left" vertical="top" wrapText="1"/>
    </xf>
    <xf numFmtId="0" fontId="4" fillId="0" borderId="8" xfId="0" applyFont="1" applyBorder="1" applyAlignment="1" quotePrefix="1">
      <alignment horizontal="left" vertical="top" wrapText="1"/>
    </xf>
    <xf numFmtId="0" fontId="4" fillId="0" borderId="9" xfId="0" applyFont="1" applyBorder="1" applyAlignment="1" quotePrefix="1">
      <alignment horizontal="center"/>
    </xf>
    <xf numFmtId="173" fontId="4" fillId="0" borderId="0" xfId="26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3" fontId="7" fillId="0" borderId="0" xfId="26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173" fontId="7" fillId="0" borderId="0" xfId="0" applyNumberFormat="1" applyFont="1" applyAlignment="1">
      <alignment/>
    </xf>
    <xf numFmtId="171" fontId="5" fillId="0" borderId="0" xfId="26" applyFont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3" fontId="4" fillId="2" borderId="4" xfId="26" applyNumberFormat="1" applyFont="1" applyFill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173" fontId="5" fillId="0" borderId="9" xfId="26" applyNumberFormat="1" applyFont="1" applyBorder="1" applyAlignment="1">
      <alignment/>
    </xf>
    <xf numFmtId="173" fontId="5" fillId="0" borderId="10" xfId="26" applyNumberFormat="1" applyFont="1" applyBorder="1" applyAlignment="1">
      <alignment/>
    </xf>
    <xf numFmtId="0" fontId="6" fillId="0" borderId="11" xfId="0" applyFont="1" applyBorder="1" applyAlignment="1">
      <alignment/>
    </xf>
    <xf numFmtId="173" fontId="5" fillId="0" borderId="12" xfId="26" applyNumberFormat="1" applyFont="1" applyBorder="1" applyAlignment="1">
      <alignment/>
    </xf>
    <xf numFmtId="173" fontId="5" fillId="0" borderId="13" xfId="26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11" fillId="0" borderId="14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173" fontId="11" fillId="0" borderId="1" xfId="26" applyNumberFormat="1" applyFont="1" applyBorder="1" applyAlignment="1">
      <alignment horizontal="left" wrapText="1"/>
    </xf>
    <xf numFmtId="173" fontId="11" fillId="0" borderId="15" xfId="26" applyNumberFormat="1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173" fontId="12" fillId="0" borderId="3" xfId="26" applyNumberFormat="1" applyFont="1" applyBorder="1" applyAlignment="1">
      <alignment horizontal="left"/>
    </xf>
    <xf numFmtId="173" fontId="12" fillId="0" borderId="2" xfId="26" applyNumberFormat="1" applyFont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73" fontId="11" fillId="2" borderId="9" xfId="26" applyNumberFormat="1" applyFont="1" applyFill="1" applyBorder="1" applyAlignment="1">
      <alignment horizontal="left"/>
    </xf>
    <xf numFmtId="173" fontId="5" fillId="2" borderId="9" xfId="26" applyNumberFormat="1" applyFont="1" applyFill="1" applyBorder="1" applyAlignment="1">
      <alignment/>
    </xf>
    <xf numFmtId="173" fontId="5" fillId="2" borderId="10" xfId="26" applyNumberFormat="1" applyFont="1" applyFill="1" applyBorder="1" applyAlignment="1">
      <alignment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173" fontId="11" fillId="0" borderId="12" xfId="26" applyNumberFormat="1" applyFont="1" applyBorder="1" applyAlignment="1">
      <alignment horizontal="left" wrapText="1"/>
    </xf>
    <xf numFmtId="173" fontId="11" fillId="0" borderId="13" xfId="26" applyNumberFormat="1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173" fontId="11" fillId="0" borderId="12" xfId="26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center" wrapText="1"/>
    </xf>
    <xf numFmtId="0" fontId="11" fillId="0" borderId="17" xfId="0" applyFont="1" applyBorder="1" applyAlignment="1">
      <alignment horizontal="left" wrapText="1"/>
    </xf>
    <xf numFmtId="173" fontId="4" fillId="0" borderId="18" xfId="26" applyNumberFormat="1" applyFont="1" applyBorder="1" applyAlignment="1">
      <alignment/>
    </xf>
    <xf numFmtId="173" fontId="12" fillId="0" borderId="18" xfId="26" applyNumberFormat="1" applyFont="1" applyBorder="1" applyAlignment="1">
      <alignment horizontal="left"/>
    </xf>
    <xf numFmtId="173" fontId="11" fillId="2" borderId="19" xfId="26" applyNumberFormat="1" applyFont="1" applyFill="1" applyBorder="1" applyAlignment="1">
      <alignment horizontal="left"/>
    </xf>
    <xf numFmtId="173" fontId="4" fillId="0" borderId="2" xfId="26" applyNumberFormat="1" applyFont="1" applyBorder="1" applyAlignment="1">
      <alignment/>
    </xf>
    <xf numFmtId="173" fontId="5" fillId="2" borderId="8" xfId="26" applyNumberFormat="1" applyFont="1" applyFill="1" applyBorder="1" applyAlignment="1">
      <alignment/>
    </xf>
    <xf numFmtId="0" fontId="4" fillId="0" borderId="2" xfId="0" applyFont="1" applyBorder="1" applyAlignment="1">
      <alignment horizontal="left"/>
    </xf>
    <xf numFmtId="173" fontId="11" fillId="0" borderId="13" xfId="26" applyNumberFormat="1" applyFont="1" applyBorder="1" applyAlignment="1">
      <alignment wrapText="1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73" fontId="5" fillId="0" borderId="12" xfId="26" applyNumberFormat="1" applyFont="1" applyBorder="1" applyAlignment="1">
      <alignment horizontal="center"/>
    </xf>
    <xf numFmtId="173" fontId="5" fillId="0" borderId="13" xfId="26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3" fontId="5" fillId="2" borderId="2" xfId="26" applyNumberFormat="1" applyFont="1" applyFill="1" applyBorder="1" applyAlignment="1">
      <alignment horizontal="left"/>
    </xf>
    <xf numFmtId="173" fontId="5" fillId="2" borderId="3" xfId="26" applyNumberFormat="1" applyFont="1" applyFill="1" applyBorder="1" applyAlignment="1">
      <alignment horizontal="left"/>
    </xf>
    <xf numFmtId="173" fontId="5" fillId="2" borderId="4" xfId="26" applyNumberFormat="1" applyFont="1" applyFill="1" applyBorder="1" applyAlignment="1">
      <alignment horizontal="left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173" fontId="5" fillId="0" borderId="16" xfId="26" applyNumberFormat="1" applyFont="1" applyBorder="1" applyAlignment="1">
      <alignment horizontal="center"/>
    </xf>
    <xf numFmtId="173" fontId="5" fillId="0" borderId="20" xfId="26" applyNumberFormat="1" applyFont="1" applyBorder="1" applyAlignment="1">
      <alignment horizontal="center"/>
    </xf>
  </cellXfs>
  <cellStyles count="14">
    <cellStyle name="Normal" xfId="0"/>
    <cellStyle name="Euro" xfId="15"/>
    <cellStyle name="Hyperlink" xfId="16"/>
    <cellStyle name="Followed Hyperlink" xfId="17"/>
    <cellStyle name="Milliers [0]_Feuil1" xfId="18"/>
    <cellStyle name="Milliers_Feuil1" xfId="19"/>
    <cellStyle name="Monétaire [0]_Feuil1" xfId="20"/>
    <cellStyle name="Monétaire_Feuil1" xfId="21"/>
    <cellStyle name="Percent" xfId="22"/>
    <cellStyle name="Currency" xfId="23"/>
    <cellStyle name="Currency [0]" xfId="24"/>
    <cellStyle name="Standard__Utopia Index Index und Guidance (Deutsch)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imudura\Desktop\situatii%20OMF%20UCMR%2020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H\Accounting\Siemens%20_%202007%20_%20PL%20analytical%20review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nt\temp\C.Lotus.Notes.Data\TB.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\Profirom%202003\PL\Profirom%20Dec03%20_%20PL%20analytical%20review_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Grafice%20Modelari%20no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lena.s\marilena\Mary\Audit\LFRUCTE\1998\LF_BAL_M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ucfsr02\AudStaf\Documents%20and%20Settings\fcacerea\My%20Documents\MyDocuments\clients\diverse\omf94\artic\IAS%20ARCTIC%20DECEMBRIE%202001-%200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ucfsr02\Clients\Documents%20and%20Settings\rmihailescu\My%20Documents\My%20Documents\Radu\clients\continental\OMF%2094%202001%20audit\OMF%2094%2031%20Dec%202001%20Spreadsheet%20without%20infla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ucfsr02\Clients\posta\Normarom\VOGT_Electronics\Balante_centrali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Forex.Too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ucfsr02\Clients\Documents%20and%20Settings\rmihailescu\My%20Documents\Radu\sindan\2002\wp\analytical%20review\analytical%20revie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ucfsr02\Clients\Documents%20and%20Settings\lpitu\Desktop\OMF%2094%20cu%20link-uri%20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nt\temp\Bal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 30 Balance Sheet"/>
      <sheetName val="AA 35 PL Account"/>
      <sheetName val="AA 20 BS Mapping"/>
      <sheetName val="cash flow"/>
      <sheetName val="changes in equity"/>
      <sheetName val="AA 25 PL Mapping"/>
      <sheetName val="Sheet1"/>
      <sheetName val="cf"/>
    </sheetNames>
    <sheetDataSet>
      <sheetData sheetId="2">
        <row r="11">
          <cell r="CG11">
            <v>215764</v>
          </cell>
        </row>
        <row r="121">
          <cell r="U121">
            <v>0</v>
          </cell>
          <cell r="V121">
            <v>0</v>
          </cell>
          <cell r="W121">
            <v>1146631</v>
          </cell>
          <cell r="X121">
            <v>0</v>
          </cell>
          <cell r="Y121">
            <v>0</v>
          </cell>
          <cell r="Z121">
            <v>92891584</v>
          </cell>
          <cell r="AA121">
            <v>9324179</v>
          </cell>
          <cell r="AB121">
            <v>549227</v>
          </cell>
          <cell r="AC121">
            <v>1340110</v>
          </cell>
          <cell r="AD121">
            <v>17300</v>
          </cell>
          <cell r="AE121">
            <v>0</v>
          </cell>
          <cell r="AF121">
            <v>4400</v>
          </cell>
          <cell r="AG121">
            <v>0</v>
          </cell>
          <cell r="AH121">
            <v>0</v>
          </cell>
          <cell r="AI121">
            <v>2698793</v>
          </cell>
          <cell r="AJ121">
            <v>17318105</v>
          </cell>
          <cell r="AK121">
            <v>35005367</v>
          </cell>
          <cell r="AL121">
            <v>4858221</v>
          </cell>
          <cell r="AM121">
            <v>1664448</v>
          </cell>
          <cell r="AN121">
            <v>58735531</v>
          </cell>
          <cell r="AO121">
            <v>1113037</v>
          </cell>
          <cell r="AP121">
            <v>0</v>
          </cell>
          <cell r="AQ121">
            <v>9129790</v>
          </cell>
          <cell r="AR121">
            <v>0</v>
          </cell>
          <cell r="AS121">
            <v>0</v>
          </cell>
          <cell r="AT121">
            <v>0</v>
          </cell>
          <cell r="AU121">
            <v>4502234</v>
          </cell>
          <cell r="AV121">
            <v>179984</v>
          </cell>
          <cell r="AW121">
            <v>0</v>
          </cell>
          <cell r="AX121">
            <v>-15608795</v>
          </cell>
          <cell r="AY121">
            <v>-19953349</v>
          </cell>
          <cell r="AZ121">
            <v>-24770021</v>
          </cell>
          <cell r="BA121">
            <v>-9491057</v>
          </cell>
          <cell r="BB121">
            <v>0</v>
          </cell>
          <cell r="BC121">
            <v>0</v>
          </cell>
          <cell r="BD121">
            <v>-102344196</v>
          </cell>
          <cell r="BE121">
            <v>0</v>
          </cell>
          <cell r="BF121">
            <v>-6000000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-12837991</v>
          </cell>
          <cell r="BM121">
            <v>0</v>
          </cell>
          <cell r="BN121">
            <v>0</v>
          </cell>
          <cell r="BO121">
            <v>-1554791</v>
          </cell>
          <cell r="BP121">
            <v>-116081</v>
          </cell>
          <cell r="BQ121">
            <v>-62005</v>
          </cell>
          <cell r="BR121">
            <v>-9426940</v>
          </cell>
          <cell r="BS121">
            <v>0</v>
          </cell>
          <cell r="BT121">
            <v>0</v>
          </cell>
          <cell r="BU121">
            <v>0</v>
          </cell>
          <cell r="BV121">
            <v>-102964025</v>
          </cell>
          <cell r="BW121">
            <v>-1592221</v>
          </cell>
          <cell r="BX121">
            <v>0</v>
          </cell>
          <cell r="BY121">
            <v>-24749954</v>
          </cell>
          <cell r="BZ121">
            <v>-716399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95808396</v>
          </cell>
        </row>
      </sheetData>
      <sheetData sheetId="5">
        <row r="65">
          <cell r="U65">
            <v>-80606389</v>
          </cell>
          <cell r="V65">
            <v>-4681815</v>
          </cell>
          <cell r="W65">
            <v>0</v>
          </cell>
          <cell r="X65">
            <v>0</v>
          </cell>
          <cell r="Y65">
            <v>-8258261</v>
          </cell>
          <cell r="Z65">
            <v>0</v>
          </cell>
          <cell r="AA65">
            <v>-191674</v>
          </cell>
          <cell r="AB65">
            <v>-61315153</v>
          </cell>
          <cell r="AC65">
            <v>30448305</v>
          </cell>
          <cell r="AD65">
            <v>5130661</v>
          </cell>
          <cell r="AE65">
            <v>14809384</v>
          </cell>
          <cell r="AF65">
            <v>4079819</v>
          </cell>
          <cell r="AG65">
            <v>36385784</v>
          </cell>
          <cell r="AH65">
            <v>10687300</v>
          </cell>
          <cell r="AI65">
            <v>18020325</v>
          </cell>
          <cell r="AJ65">
            <v>-243922</v>
          </cell>
          <cell r="AK65">
            <v>23054553</v>
          </cell>
          <cell r="AL65">
            <v>-21371384</v>
          </cell>
          <cell r="AM65">
            <v>23616815</v>
          </cell>
          <cell r="AN65">
            <v>2326167</v>
          </cell>
          <cell r="AO65">
            <v>9983340</v>
          </cell>
          <cell r="AP65">
            <v>0</v>
          </cell>
          <cell r="AQ65">
            <v>1554790</v>
          </cell>
          <cell r="AR65">
            <v>-15121815</v>
          </cell>
          <cell r="AS65">
            <v>-22413</v>
          </cell>
          <cell r="AT65">
            <v>0</v>
          </cell>
          <cell r="AU65">
            <v>0</v>
          </cell>
          <cell r="AW65">
            <v>-221074</v>
          </cell>
          <cell r="AY65">
            <v>-1531209</v>
          </cell>
          <cell r="AZ65">
            <v>264094</v>
          </cell>
          <cell r="BA65">
            <v>-88344</v>
          </cell>
          <cell r="BB65">
            <v>3840179</v>
          </cell>
          <cell r="BD65">
            <v>5136661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talii PL"/>
      <sheetName val="tB_05"/>
      <sheetName val="tb_06"/>
      <sheetName val="tb_07"/>
      <sheetName val="P&amp;L05"/>
      <sheetName val="P&amp;L06"/>
      <sheetName val="P&amp;L07"/>
      <sheetName val="TB"/>
      <sheetName val="ratios"/>
      <sheetName val="IE-2001 (2)"/>
      <sheetName val="Factors"/>
      <sheetName val="Bal_Sheet"/>
      <sheetName val="IE-2007"/>
      <sheetName val="IE-2006"/>
      <sheetName val="chart1"/>
      <sheetName val="chart2"/>
      <sheetName val="chart3"/>
      <sheetName val="chart4"/>
      <sheetName val="Chart 5"/>
      <sheetName val="Chart 6 - 628"/>
      <sheetName val="Nondeductible expenses"/>
      <sheetName val="Payroll 1"/>
      <sheetName val="Payroll 2 - Income tax"/>
      <sheetName val="FC 2 Dat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an"/>
      <sheetName val="Feb"/>
      <sheetName val="Mar"/>
      <sheetName val="Apr"/>
      <sheetName val="Mai"/>
      <sheetName val="Jun"/>
      <sheetName val="tb_06"/>
      <sheetName val="tb_03"/>
      <sheetName val="Materiality"/>
    </sheetNames>
    <sheetDataSet>
      <sheetData sheetId="5">
        <row r="1">
          <cell r="A1" t="str">
            <v>Cod Cont</v>
          </cell>
          <cell r="B1" t="str">
            <v>Denumire cont</v>
          </cell>
          <cell r="C1" t="str">
            <v>RD 6</v>
          </cell>
          <cell r="D1" t="str">
            <v>RC 6</v>
          </cell>
          <cell r="E1" t="str">
            <v>SFD</v>
          </cell>
          <cell r="F1" t="str">
            <v>SFC</v>
          </cell>
        </row>
        <row r="2">
          <cell r="A2">
            <v>1</v>
          </cell>
          <cell r="B2" t="str">
            <v>Clasa 1</v>
          </cell>
          <cell r="C2">
            <v>19115224208.829998</v>
          </cell>
          <cell r="D2">
            <v>27604793404.74</v>
          </cell>
          <cell r="E2">
            <v>0</v>
          </cell>
          <cell r="F2">
            <v>72307684233.16002</v>
          </cell>
        </row>
        <row r="3">
          <cell r="A3">
            <v>101</v>
          </cell>
          <cell r="B3" t="str">
            <v>Capital social</v>
          </cell>
          <cell r="C3">
            <v>0</v>
          </cell>
          <cell r="D3">
            <v>0</v>
          </cell>
          <cell r="E3">
            <v>0</v>
          </cell>
          <cell r="F3">
            <v>8262575000</v>
          </cell>
        </row>
        <row r="4">
          <cell r="A4">
            <v>1012</v>
          </cell>
          <cell r="B4" t="str">
            <v>Capital subscris varsat</v>
          </cell>
          <cell r="C4">
            <v>0</v>
          </cell>
          <cell r="D4">
            <v>0</v>
          </cell>
          <cell r="E4">
            <v>0</v>
          </cell>
          <cell r="F4">
            <v>8262575000</v>
          </cell>
        </row>
        <row r="5">
          <cell r="A5">
            <v>106</v>
          </cell>
          <cell r="B5" t="str">
            <v>Rezerve</v>
          </cell>
          <cell r="C5">
            <v>0</v>
          </cell>
          <cell r="D5">
            <v>0</v>
          </cell>
          <cell r="E5">
            <v>0</v>
          </cell>
          <cell r="F5">
            <v>9506571881.42</v>
          </cell>
        </row>
        <row r="6">
          <cell r="A6">
            <v>1061</v>
          </cell>
          <cell r="B6" t="str">
            <v>Rezerve legale</v>
          </cell>
          <cell r="C6">
            <v>0</v>
          </cell>
          <cell r="D6">
            <v>0</v>
          </cell>
          <cell r="E6">
            <v>0</v>
          </cell>
          <cell r="F6">
            <v>1652515000</v>
          </cell>
        </row>
        <row r="7">
          <cell r="A7">
            <v>1068</v>
          </cell>
          <cell r="B7" t="str">
            <v>Alte rezerve</v>
          </cell>
          <cell r="C7">
            <v>0</v>
          </cell>
          <cell r="D7">
            <v>0</v>
          </cell>
          <cell r="E7">
            <v>0</v>
          </cell>
          <cell r="F7">
            <v>7854056881.42</v>
          </cell>
        </row>
        <row r="8">
          <cell r="A8">
            <v>112</v>
          </cell>
          <cell r="B8" t="str">
            <v>Fondul de participare la profit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>
            <v>118</v>
          </cell>
          <cell r="B9" t="str">
            <v>Alte fonduri</v>
          </cell>
          <cell r="C9">
            <v>0</v>
          </cell>
          <cell r="D9">
            <v>0</v>
          </cell>
          <cell r="E9">
            <v>0</v>
          </cell>
          <cell r="F9">
            <v>13463180172.86</v>
          </cell>
        </row>
        <row r="10">
          <cell r="A10">
            <v>121</v>
          </cell>
          <cell r="B10" t="str">
            <v>Profit si pierdere</v>
          </cell>
          <cell r="C10">
            <v>18954251973.829998</v>
          </cell>
          <cell r="D10">
            <v>27604793404.74</v>
          </cell>
          <cell r="E10">
            <v>0</v>
          </cell>
          <cell r="F10">
            <v>20120527361.880016</v>
          </cell>
        </row>
        <row r="11">
          <cell r="A11">
            <v>129</v>
          </cell>
          <cell r="B11" t="str">
            <v>Repartizarea profitului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162</v>
          </cell>
          <cell r="B12" t="str">
            <v>Credite bancare pe termen lung si mediu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>
            <v>1621</v>
          </cell>
          <cell r="B13" t="str">
            <v>Credite bancare pe termen lung si mediu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A14">
            <v>168</v>
          </cell>
          <cell r="B14" t="str">
            <v>Dobanzi aferente imprum. si datoriilor asimilate</v>
          </cell>
          <cell r="C14">
            <v>160972235</v>
          </cell>
          <cell r="D14">
            <v>0</v>
          </cell>
          <cell r="E14">
            <v>0</v>
          </cell>
          <cell r="F14">
            <v>20954829817</v>
          </cell>
        </row>
        <row r="15">
          <cell r="A15">
            <v>1682</v>
          </cell>
          <cell r="B15" t="str">
            <v>Dobanzi afer. creditelor banc. pe term. lg. si med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>
            <v>1687</v>
          </cell>
          <cell r="B16" t="str">
            <v>Dobanzi afer. altor imprum. si datorii asimilate</v>
          </cell>
          <cell r="C16">
            <v>160972235</v>
          </cell>
          <cell r="D16">
            <v>0</v>
          </cell>
          <cell r="E16">
            <v>0</v>
          </cell>
          <cell r="F16">
            <v>20954829817</v>
          </cell>
        </row>
        <row r="17">
          <cell r="A17">
            <v>2</v>
          </cell>
          <cell r="B17" t="str">
            <v>Clasa 2</v>
          </cell>
          <cell r="C17">
            <v>990751526</v>
          </cell>
          <cell r="D17">
            <v>836113989.7000002</v>
          </cell>
          <cell r="E17">
            <v>107778877372.77</v>
          </cell>
          <cell r="F17">
            <v>46375667508.99999</v>
          </cell>
        </row>
        <row r="18">
          <cell r="A18">
            <v>203</v>
          </cell>
          <cell r="B18" t="str">
            <v>Cheltuieli de cercetare si dezvoltare</v>
          </cell>
          <cell r="C18">
            <v>0</v>
          </cell>
          <cell r="D18">
            <v>0</v>
          </cell>
          <cell r="E18">
            <v>1736726200</v>
          </cell>
          <cell r="F18">
            <v>0</v>
          </cell>
        </row>
        <row r="19">
          <cell r="A19">
            <v>211</v>
          </cell>
          <cell r="B19" t="str">
            <v>Terenuri</v>
          </cell>
          <cell r="C19">
            <v>0</v>
          </cell>
          <cell r="D19">
            <v>0</v>
          </cell>
          <cell r="E19">
            <v>1043748736</v>
          </cell>
          <cell r="F19">
            <v>0</v>
          </cell>
        </row>
        <row r="20">
          <cell r="A20">
            <v>2111</v>
          </cell>
          <cell r="B20" t="str">
            <v>Terenuri</v>
          </cell>
          <cell r="C20">
            <v>0</v>
          </cell>
          <cell r="D20">
            <v>0</v>
          </cell>
          <cell r="E20">
            <v>1043748736</v>
          </cell>
          <cell r="F20">
            <v>0</v>
          </cell>
        </row>
        <row r="21">
          <cell r="A21">
            <v>212</v>
          </cell>
          <cell r="B21" t="str">
            <v>Mijloace fixe</v>
          </cell>
          <cell r="C21">
            <v>2217411</v>
          </cell>
          <cell r="D21">
            <v>0</v>
          </cell>
          <cell r="E21">
            <v>101443961171.01001</v>
          </cell>
          <cell r="F21">
            <v>0</v>
          </cell>
        </row>
        <row r="22">
          <cell r="A22">
            <v>2121</v>
          </cell>
          <cell r="B22" t="str">
            <v>Constructii</v>
          </cell>
          <cell r="C22">
            <v>0</v>
          </cell>
          <cell r="D22">
            <v>0</v>
          </cell>
          <cell r="E22">
            <v>17153092067.86</v>
          </cell>
          <cell r="F22">
            <v>0</v>
          </cell>
        </row>
        <row r="23">
          <cell r="A23">
            <v>2122</v>
          </cell>
          <cell r="B23" t="str">
            <v>Echipamente tehnologice</v>
          </cell>
          <cell r="C23">
            <v>2217411</v>
          </cell>
          <cell r="D23">
            <v>0</v>
          </cell>
          <cell r="E23">
            <v>77101354534.76001</v>
          </cell>
          <cell r="F23">
            <v>0</v>
          </cell>
        </row>
        <row r="24">
          <cell r="A24">
            <v>2123</v>
          </cell>
          <cell r="B24" t="str">
            <v>Aparate si instal.de masurare, control si regl.</v>
          </cell>
          <cell r="C24">
            <v>0</v>
          </cell>
          <cell r="D24">
            <v>0</v>
          </cell>
          <cell r="E24">
            <v>5289371764.7</v>
          </cell>
          <cell r="F24">
            <v>0</v>
          </cell>
        </row>
        <row r="25">
          <cell r="A25">
            <v>2124</v>
          </cell>
          <cell r="B25" t="str">
            <v>Mijloace de transport</v>
          </cell>
          <cell r="C25">
            <v>0</v>
          </cell>
          <cell r="D25">
            <v>0</v>
          </cell>
          <cell r="E25">
            <v>628377660</v>
          </cell>
          <cell r="F25">
            <v>0</v>
          </cell>
        </row>
        <row r="26">
          <cell r="A26">
            <v>2126</v>
          </cell>
          <cell r="B26" t="str">
            <v>Mobilier,aparatura birotica si alte active corp.</v>
          </cell>
          <cell r="C26">
            <v>0</v>
          </cell>
          <cell r="D26">
            <v>0</v>
          </cell>
          <cell r="E26">
            <v>1271765143.69</v>
          </cell>
          <cell r="F26">
            <v>0</v>
          </cell>
        </row>
        <row r="27">
          <cell r="A27">
            <v>231</v>
          </cell>
          <cell r="B27" t="str">
            <v>Imobilizari corporale in curs</v>
          </cell>
          <cell r="C27">
            <v>991411972</v>
          </cell>
          <cell r="D27">
            <v>2217411</v>
          </cell>
          <cell r="E27">
            <v>3499056970.760001</v>
          </cell>
          <cell r="F27">
            <v>0</v>
          </cell>
        </row>
        <row r="28">
          <cell r="A28">
            <v>267</v>
          </cell>
          <cell r="B28" t="str">
            <v>Creante imobilizate</v>
          </cell>
          <cell r="C28">
            <v>-2877857</v>
          </cell>
          <cell r="D28">
            <v>0</v>
          </cell>
          <cell r="E28">
            <v>55384295</v>
          </cell>
          <cell r="F28">
            <v>0</v>
          </cell>
        </row>
        <row r="29">
          <cell r="A29">
            <v>2677</v>
          </cell>
          <cell r="B29" t="str">
            <v>Alte creante imobilizate</v>
          </cell>
          <cell r="C29">
            <v>-2877857</v>
          </cell>
          <cell r="D29">
            <v>0</v>
          </cell>
          <cell r="E29">
            <v>55384295</v>
          </cell>
          <cell r="F29">
            <v>0</v>
          </cell>
        </row>
        <row r="30">
          <cell r="A30">
            <v>280</v>
          </cell>
          <cell r="B30" t="str">
            <v>Amortizari privind imobilizarile necorporale</v>
          </cell>
          <cell r="C30">
            <v>0</v>
          </cell>
          <cell r="D30">
            <v>48237570.21</v>
          </cell>
          <cell r="E30">
            <v>0</v>
          </cell>
          <cell r="F30">
            <v>1398889536.09</v>
          </cell>
        </row>
        <row r="31">
          <cell r="A31">
            <v>2803</v>
          </cell>
          <cell r="B31" t="str">
            <v>Amortizarea chelt. de cercetare si dezvoltare</v>
          </cell>
          <cell r="C31">
            <v>0</v>
          </cell>
          <cell r="D31">
            <v>48237570.21</v>
          </cell>
          <cell r="E31">
            <v>0</v>
          </cell>
          <cell r="F31">
            <v>1398889536.09</v>
          </cell>
        </row>
        <row r="32">
          <cell r="A32">
            <v>281</v>
          </cell>
          <cell r="B32" t="str">
            <v>Amortizari privind imobilizarile corporale</v>
          </cell>
          <cell r="C32">
            <v>0</v>
          </cell>
          <cell r="D32">
            <v>785659008.4900001</v>
          </cell>
          <cell r="E32">
            <v>0</v>
          </cell>
          <cell r="F32">
            <v>44976777972.909996</v>
          </cell>
        </row>
        <row r="33">
          <cell r="A33">
            <v>2811</v>
          </cell>
          <cell r="B33" t="str">
            <v>Amortizarea constructiilor</v>
          </cell>
          <cell r="C33">
            <v>0</v>
          </cell>
          <cell r="D33">
            <v>76953938.46</v>
          </cell>
          <cell r="E33">
            <v>0</v>
          </cell>
          <cell r="F33">
            <v>2096605202.8200002</v>
          </cell>
        </row>
        <row r="34">
          <cell r="A34">
            <v>2812</v>
          </cell>
          <cell r="B34" t="str">
            <v>Amortizarea echipamentelor tehnologice (masini,utilaje si instalatii de lucru)</v>
          </cell>
          <cell r="C34">
            <v>0</v>
          </cell>
          <cell r="D34">
            <v>647851067.32</v>
          </cell>
          <cell r="E34">
            <v>0</v>
          </cell>
          <cell r="F34">
            <v>37845125702.11</v>
          </cell>
        </row>
        <row r="35">
          <cell r="A35">
            <v>2813</v>
          </cell>
          <cell r="B35" t="str">
            <v>Amortizarea aparatelor si instalatiilor de masurare, control si reglare</v>
          </cell>
          <cell r="C35">
            <v>0</v>
          </cell>
          <cell r="D35">
            <v>41455227.88</v>
          </cell>
          <cell r="E35">
            <v>0</v>
          </cell>
          <cell r="F35">
            <v>4452139833.12</v>
          </cell>
        </row>
        <row r="36">
          <cell r="A36">
            <v>2814</v>
          </cell>
          <cell r="B36" t="str">
            <v>Amortizarea mijloacelor de transport</v>
          </cell>
          <cell r="C36">
            <v>0</v>
          </cell>
          <cell r="D36">
            <v>8822452.38</v>
          </cell>
          <cell r="E36">
            <v>0</v>
          </cell>
          <cell r="F36">
            <v>349942546.52000004</v>
          </cell>
        </row>
        <row r="37">
          <cell r="A37">
            <v>2816</v>
          </cell>
          <cell r="B37" t="str">
            <v>Amortizarea mobilierului, aparaturii birotice, ec. de protectie si altor active corporale</v>
          </cell>
          <cell r="C37">
            <v>0</v>
          </cell>
          <cell r="D37">
            <v>10576322.45</v>
          </cell>
          <cell r="E37">
            <v>0</v>
          </cell>
          <cell r="F37">
            <v>232964688.34</v>
          </cell>
        </row>
        <row r="38">
          <cell r="A38">
            <v>3</v>
          </cell>
          <cell r="B38" t="str">
            <v>Clasa 3</v>
          </cell>
          <cell r="C38">
            <v>52242089062.15</v>
          </cell>
          <cell r="D38">
            <v>49853904002.17</v>
          </cell>
          <cell r="E38">
            <v>17941451312.559998</v>
          </cell>
          <cell r="F38">
            <v>1810836632.04</v>
          </cell>
        </row>
        <row r="39">
          <cell r="A39">
            <v>300</v>
          </cell>
          <cell r="B39" t="str">
            <v>Materii prime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>
            <v>301</v>
          </cell>
          <cell r="B40" t="str">
            <v>Materiale consumabile</v>
          </cell>
          <cell r="C40">
            <v>1716655524.15</v>
          </cell>
          <cell r="D40">
            <v>1417633566.31</v>
          </cell>
          <cell r="E40">
            <v>5910431372.53</v>
          </cell>
          <cell r="F40">
            <v>0</v>
          </cell>
        </row>
        <row r="41">
          <cell r="A41">
            <v>3011</v>
          </cell>
          <cell r="B41" t="str">
            <v>Materiale auxiliare</v>
          </cell>
          <cell r="C41">
            <v>0</v>
          </cell>
          <cell r="D41">
            <v>0</v>
          </cell>
          <cell r="E41">
            <v>44176461.6</v>
          </cell>
          <cell r="F41">
            <v>0</v>
          </cell>
        </row>
        <row r="42">
          <cell r="A42">
            <v>3012</v>
          </cell>
          <cell r="B42" t="str">
            <v>Combustibil</v>
          </cell>
          <cell r="C42">
            <v>0</v>
          </cell>
          <cell r="D42">
            <v>0</v>
          </cell>
          <cell r="E42">
            <v>213732389.17999998</v>
          </cell>
          <cell r="F42">
            <v>0</v>
          </cell>
        </row>
        <row r="43">
          <cell r="A43">
            <v>3014</v>
          </cell>
          <cell r="B43" t="str">
            <v>Piese de schimb</v>
          </cell>
          <cell r="C43">
            <v>1292394290.15</v>
          </cell>
          <cell r="D43">
            <v>736531762.3</v>
          </cell>
          <cell r="E43">
            <v>4645818524.760001</v>
          </cell>
          <cell r="F43">
            <v>0</v>
          </cell>
        </row>
        <row r="44">
          <cell r="A44">
            <v>3018</v>
          </cell>
          <cell r="B44" t="str">
            <v>Alte materiale consumabile</v>
          </cell>
          <cell r="C44">
            <v>424261234</v>
          </cell>
          <cell r="D44">
            <v>681101804.01</v>
          </cell>
          <cell r="E44">
            <v>1006703996.9899986</v>
          </cell>
          <cell r="F44">
            <v>0</v>
          </cell>
        </row>
        <row r="45">
          <cell r="A45">
            <v>321</v>
          </cell>
          <cell r="B45" t="str">
            <v>Obiecte de inventar</v>
          </cell>
          <cell r="C45">
            <v>72246195</v>
          </cell>
          <cell r="D45">
            <v>0</v>
          </cell>
          <cell r="E45">
            <v>2357992968.03</v>
          </cell>
          <cell r="F45">
            <v>0</v>
          </cell>
        </row>
        <row r="46">
          <cell r="A46">
            <v>322</v>
          </cell>
          <cell r="B46" t="str">
            <v>Uzura obiectelor de inventar</v>
          </cell>
          <cell r="C46">
            <v>0</v>
          </cell>
          <cell r="D46">
            <v>40428082.86</v>
          </cell>
          <cell r="E46">
            <v>0</v>
          </cell>
          <cell r="F46">
            <v>1633668008.04</v>
          </cell>
        </row>
        <row r="47">
          <cell r="A47">
            <v>331</v>
          </cell>
          <cell r="B47" t="str">
            <v>Produse in curs de executie</v>
          </cell>
          <cell r="C47">
            <v>6887310896</v>
          </cell>
          <cell r="D47">
            <v>5433194343</v>
          </cell>
          <cell r="E47">
            <v>6887310896</v>
          </cell>
          <cell r="F47">
            <v>0</v>
          </cell>
        </row>
        <row r="48">
          <cell r="A48">
            <v>345</v>
          </cell>
          <cell r="B48" t="str">
            <v>Produse finite</v>
          </cell>
          <cell r="C48">
            <v>24019031043</v>
          </cell>
          <cell r="D48">
            <v>23004754810</v>
          </cell>
          <cell r="E48">
            <v>3033222124</v>
          </cell>
          <cell r="F48">
            <v>0</v>
          </cell>
        </row>
        <row r="49">
          <cell r="A49">
            <v>348</v>
          </cell>
          <cell r="B49" t="str">
            <v>Diferente de pret la produse</v>
          </cell>
          <cell r="C49">
            <v>19491196482</v>
          </cell>
          <cell r="D49">
            <v>19832020041</v>
          </cell>
          <cell r="E49">
            <v>-1275055918</v>
          </cell>
          <cell r="F49">
            <v>0</v>
          </cell>
        </row>
        <row r="50">
          <cell r="A50">
            <v>371</v>
          </cell>
          <cell r="B50" t="str">
            <v>Marfuri</v>
          </cell>
          <cell r="C50">
            <v>36981750</v>
          </cell>
          <cell r="D50">
            <v>117322310</v>
          </cell>
          <cell r="E50">
            <v>1027549870</v>
          </cell>
          <cell r="F50">
            <v>0</v>
          </cell>
        </row>
        <row r="51">
          <cell r="A51">
            <v>378</v>
          </cell>
          <cell r="B51" t="str">
            <v>Diferente de pret la marfuri</v>
          </cell>
          <cell r="C51">
            <v>18667172</v>
          </cell>
          <cell r="D51">
            <v>8550849</v>
          </cell>
          <cell r="E51">
            <v>0</v>
          </cell>
          <cell r="F51">
            <v>177168624</v>
          </cell>
        </row>
        <row r="52">
          <cell r="A52">
            <v>4</v>
          </cell>
          <cell r="B52" t="str">
            <v>Clasa 4</v>
          </cell>
          <cell r="C52">
            <v>56415317307</v>
          </cell>
          <cell r="D52">
            <v>53684900979.8</v>
          </cell>
          <cell r="E52">
            <v>24306947991.669994</v>
          </cell>
          <cell r="F52">
            <v>38817421362.979996</v>
          </cell>
        </row>
        <row r="53">
          <cell r="A53">
            <v>401</v>
          </cell>
          <cell r="B53" t="str">
            <v>Furnizori</v>
          </cell>
          <cell r="C53">
            <v>6167601174</v>
          </cell>
          <cell r="D53">
            <v>5302891806.15</v>
          </cell>
          <cell r="E53">
            <v>0</v>
          </cell>
          <cell r="F53">
            <v>6214724905.619999</v>
          </cell>
        </row>
        <row r="54">
          <cell r="A54">
            <v>404</v>
          </cell>
          <cell r="B54" t="str">
            <v>Furnizori de imobilizari</v>
          </cell>
          <cell r="C54">
            <v>1477298220</v>
          </cell>
          <cell r="D54">
            <v>1180281708</v>
          </cell>
          <cell r="E54">
            <v>0</v>
          </cell>
          <cell r="F54">
            <v>4293223597.2700005</v>
          </cell>
        </row>
        <row r="55">
          <cell r="A55">
            <v>408</v>
          </cell>
          <cell r="B55" t="str">
            <v>Furnizori-facturi nesosite</v>
          </cell>
          <cell r="C55">
            <v>1621209</v>
          </cell>
          <cell r="D55">
            <v>0</v>
          </cell>
          <cell r="E55">
            <v>0</v>
          </cell>
          <cell r="F55">
            <v>51407853</v>
          </cell>
        </row>
        <row r="56">
          <cell r="A56">
            <v>409</v>
          </cell>
          <cell r="B56" t="str">
            <v>Furnizori-debitori</v>
          </cell>
          <cell r="C56">
            <v>667552209</v>
          </cell>
          <cell r="D56">
            <v>761180541</v>
          </cell>
          <cell r="E56">
            <v>709434561</v>
          </cell>
          <cell r="F56">
            <v>0</v>
          </cell>
        </row>
        <row r="57">
          <cell r="A57">
            <v>411</v>
          </cell>
          <cell r="B57" t="str">
            <v>Clienti</v>
          </cell>
          <cell r="C57">
            <v>24320334243</v>
          </cell>
          <cell r="D57">
            <v>26364721235</v>
          </cell>
          <cell r="E57">
            <v>20867700482.859993</v>
          </cell>
          <cell r="F57">
            <v>0</v>
          </cell>
        </row>
        <row r="58">
          <cell r="A58">
            <v>421</v>
          </cell>
          <cell r="B58" t="str">
            <v>Personal-remuneratii datorate</v>
          </cell>
          <cell r="C58">
            <v>8214873090</v>
          </cell>
          <cell r="D58">
            <v>8444731234</v>
          </cell>
          <cell r="E58">
            <v>0</v>
          </cell>
          <cell r="F58">
            <v>3142877203</v>
          </cell>
        </row>
        <row r="59">
          <cell r="A59">
            <v>423</v>
          </cell>
          <cell r="B59" t="str">
            <v>Personal-ajut. mat.datorate</v>
          </cell>
          <cell r="C59">
            <v>14000000</v>
          </cell>
          <cell r="D59">
            <v>14000000</v>
          </cell>
          <cell r="E59">
            <v>0</v>
          </cell>
          <cell r="F59">
            <v>0</v>
          </cell>
        </row>
        <row r="60">
          <cell r="A60">
            <v>424</v>
          </cell>
          <cell r="B60" t="str">
            <v>Participarea personalului la profit</v>
          </cell>
          <cell r="C60">
            <v>0</v>
          </cell>
          <cell r="D60">
            <v>0</v>
          </cell>
          <cell r="E60">
            <v>0</v>
          </cell>
          <cell r="F60">
            <v>20177988</v>
          </cell>
        </row>
        <row r="61">
          <cell r="A61">
            <v>425</v>
          </cell>
          <cell r="B61" t="str">
            <v>Avansuri acordate personalului</v>
          </cell>
          <cell r="C61">
            <v>2706645000</v>
          </cell>
          <cell r="D61">
            <v>2706645000</v>
          </cell>
          <cell r="E61">
            <v>0</v>
          </cell>
          <cell r="F61">
            <v>0</v>
          </cell>
        </row>
        <row r="62">
          <cell r="A62">
            <v>426</v>
          </cell>
          <cell r="B62" t="str">
            <v>Drepturi de pers.neridicate</v>
          </cell>
          <cell r="C62">
            <v>2127257</v>
          </cell>
          <cell r="D62">
            <v>715932</v>
          </cell>
          <cell r="E62">
            <v>0</v>
          </cell>
          <cell r="F62">
            <v>24096532</v>
          </cell>
        </row>
        <row r="63">
          <cell r="A63">
            <v>427</v>
          </cell>
          <cell r="B63" t="str">
            <v>Retineri din remun.datorate tertilor</v>
          </cell>
          <cell r="C63">
            <v>1049225248</v>
          </cell>
          <cell r="D63">
            <v>1118304972</v>
          </cell>
          <cell r="E63">
            <v>0</v>
          </cell>
          <cell r="F63">
            <v>390947935</v>
          </cell>
        </row>
        <row r="64">
          <cell r="A64">
            <v>428</v>
          </cell>
          <cell r="B64" t="str">
            <v>Alte datorii si creante in legatura cu personalul</v>
          </cell>
          <cell r="C64">
            <v>31292459</v>
          </cell>
          <cell r="D64">
            <v>35754894</v>
          </cell>
          <cell r="E64">
            <v>14674372</v>
          </cell>
          <cell r="F64">
            <v>0</v>
          </cell>
        </row>
        <row r="65">
          <cell r="A65">
            <v>4282</v>
          </cell>
          <cell r="B65" t="str">
            <v>Alte creante in legatura cu personalul</v>
          </cell>
          <cell r="C65">
            <v>31292459</v>
          </cell>
          <cell r="D65">
            <v>35754894</v>
          </cell>
          <cell r="E65">
            <v>14674372</v>
          </cell>
          <cell r="F65">
            <v>0</v>
          </cell>
        </row>
        <row r="66">
          <cell r="A66">
            <v>431</v>
          </cell>
          <cell r="B66" t="str">
            <v>Asigurari sociale</v>
          </cell>
          <cell r="C66">
            <v>3806194467</v>
          </cell>
          <cell r="D66">
            <v>3928503653</v>
          </cell>
          <cell r="E66">
            <v>0</v>
          </cell>
          <cell r="F66">
            <v>3579127286</v>
          </cell>
        </row>
        <row r="67">
          <cell r="A67">
            <v>4311</v>
          </cell>
          <cell r="B67" t="str">
            <v>Contributia unitatii la asig.sociale</v>
          </cell>
          <cell r="C67">
            <v>2931825123</v>
          </cell>
          <cell r="D67">
            <v>3028118209</v>
          </cell>
          <cell r="E67">
            <v>0</v>
          </cell>
          <cell r="F67">
            <v>2678741842</v>
          </cell>
        </row>
        <row r="68">
          <cell r="A68">
            <v>4312</v>
          </cell>
          <cell r="B68" t="str">
            <v>Contributia pers.pentru pensia suplim.</v>
          </cell>
          <cell r="C68">
            <v>874369344</v>
          </cell>
          <cell r="D68">
            <v>900385444</v>
          </cell>
          <cell r="E68">
            <v>0</v>
          </cell>
          <cell r="F68">
            <v>900385444</v>
          </cell>
        </row>
        <row r="69">
          <cell r="A69">
            <v>437</v>
          </cell>
          <cell r="B69" t="str">
            <v>Ajutor de somaj</v>
          </cell>
          <cell r="C69">
            <v>448294518</v>
          </cell>
          <cell r="D69">
            <v>463886565</v>
          </cell>
          <cell r="E69">
            <v>0</v>
          </cell>
          <cell r="F69">
            <v>448853225</v>
          </cell>
        </row>
        <row r="70">
          <cell r="A70">
            <v>4371</v>
          </cell>
          <cell r="B70" t="str">
            <v>Contributia unitatii la fondul de somaj</v>
          </cell>
          <cell r="C70">
            <v>389861687</v>
          </cell>
          <cell r="D70">
            <v>405719015</v>
          </cell>
          <cell r="E70">
            <v>0</v>
          </cell>
          <cell r="F70">
            <v>390685675</v>
          </cell>
        </row>
        <row r="71">
          <cell r="A71">
            <v>4372</v>
          </cell>
          <cell r="B71" t="str">
            <v>Contrib.personalului la fondul de somaj</v>
          </cell>
          <cell r="C71">
            <v>58432831</v>
          </cell>
          <cell r="D71">
            <v>58167550</v>
          </cell>
          <cell r="E71">
            <v>0</v>
          </cell>
          <cell r="F71">
            <v>58167550</v>
          </cell>
        </row>
        <row r="72">
          <cell r="A72">
            <v>441</v>
          </cell>
          <cell r="B72" t="str">
            <v>Impozitul pe profit</v>
          </cell>
          <cell r="C72">
            <v>0</v>
          </cell>
          <cell r="D72">
            <v>639234216</v>
          </cell>
          <cell r="E72">
            <v>0</v>
          </cell>
          <cell r="F72">
            <v>1183404800</v>
          </cell>
        </row>
        <row r="73">
          <cell r="A73">
            <v>442</v>
          </cell>
          <cell r="B73" t="str">
            <v>T.V.A.</v>
          </cell>
          <cell r="C73">
            <v>1531447917</v>
          </cell>
          <cell r="D73">
            <v>1120181248.5</v>
          </cell>
          <cell r="E73">
            <v>1296733067.8100002</v>
          </cell>
          <cell r="F73">
            <v>0</v>
          </cell>
        </row>
        <row r="74">
          <cell r="A74">
            <v>4424</v>
          </cell>
          <cell r="B74" t="str">
            <v>TVA de recuperat</v>
          </cell>
          <cell r="C74">
            <v>709962810.5</v>
          </cell>
          <cell r="D74">
            <v>275382886</v>
          </cell>
          <cell r="E74">
            <v>1396685743.8100002</v>
          </cell>
          <cell r="F74">
            <v>0</v>
          </cell>
        </row>
        <row r="75">
          <cell r="A75">
            <v>4426</v>
          </cell>
          <cell r="B75" t="str">
            <v>TVA deductibila</v>
          </cell>
          <cell r="C75">
            <v>756857051.5</v>
          </cell>
          <cell r="D75">
            <v>756857051.5</v>
          </cell>
          <cell r="E75">
            <v>0</v>
          </cell>
          <cell r="F75">
            <v>0</v>
          </cell>
        </row>
        <row r="76">
          <cell r="A76">
            <v>4427</v>
          </cell>
          <cell r="B76" t="str">
            <v>TVA colectata</v>
          </cell>
          <cell r="C76">
            <v>46894241</v>
          </cell>
          <cell r="D76">
            <v>46894241</v>
          </cell>
          <cell r="E76">
            <v>0</v>
          </cell>
          <cell r="F76">
            <v>0</v>
          </cell>
        </row>
        <row r="77">
          <cell r="A77">
            <v>4428</v>
          </cell>
          <cell r="B77" t="str">
            <v>TVA neexigibila</v>
          </cell>
          <cell r="C77">
            <v>17733814</v>
          </cell>
          <cell r="D77">
            <v>41047070</v>
          </cell>
          <cell r="E77">
            <v>0</v>
          </cell>
          <cell r="F77">
            <v>99952676</v>
          </cell>
        </row>
        <row r="78">
          <cell r="A78">
            <v>444</v>
          </cell>
          <cell r="B78" t="str">
            <v>Impozitul pe salarii</v>
          </cell>
          <cell r="C78">
            <v>538424732</v>
          </cell>
          <cell r="D78">
            <v>585487417</v>
          </cell>
          <cell r="E78">
            <v>0</v>
          </cell>
          <cell r="F78">
            <v>585487417</v>
          </cell>
        </row>
        <row r="79">
          <cell r="A79">
            <v>446</v>
          </cell>
          <cell r="B79" t="str">
            <v>Alte imp.taxe si varsam.</v>
          </cell>
          <cell r="C79">
            <v>836224851</v>
          </cell>
          <cell r="D79">
            <v>391450544</v>
          </cell>
          <cell r="E79">
            <v>0</v>
          </cell>
          <cell r="F79">
            <v>1747394562</v>
          </cell>
        </row>
        <row r="80">
          <cell r="A80">
            <v>447</v>
          </cell>
          <cell r="B80" t="str">
            <v>Fonduri speciale</v>
          </cell>
          <cell r="C80">
            <v>289973960</v>
          </cell>
          <cell r="D80">
            <v>295337784</v>
          </cell>
          <cell r="E80">
            <v>0</v>
          </cell>
          <cell r="F80">
            <v>295337784</v>
          </cell>
        </row>
        <row r="81">
          <cell r="A81">
            <v>448</v>
          </cell>
          <cell r="B81" t="str">
            <v>Alte datorii si creante cu bugetul statului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>
            <v>4481</v>
          </cell>
          <cell r="B82" t="str">
            <v>Alte datorii fata de bugetul statului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>
            <v>457</v>
          </cell>
          <cell r="B83" t="str">
            <v>Dividente de plata</v>
          </cell>
          <cell r="C83">
            <v>3824342875</v>
          </cell>
          <cell r="D83">
            <v>0</v>
          </cell>
          <cell r="E83">
            <v>0</v>
          </cell>
          <cell r="F83">
            <v>15989320869.09</v>
          </cell>
        </row>
        <row r="84">
          <cell r="A84">
            <v>461</v>
          </cell>
          <cell r="B84" t="str">
            <v>Debitori diversi</v>
          </cell>
          <cell r="C84">
            <v>46184565</v>
          </cell>
          <cell r="D84">
            <v>59755133.15</v>
          </cell>
          <cell r="E84">
            <v>435253035</v>
          </cell>
          <cell r="F84">
            <v>0</v>
          </cell>
        </row>
        <row r="85">
          <cell r="A85">
            <v>462</v>
          </cell>
          <cell r="B85" t="str">
            <v>Creditori diversi</v>
          </cell>
          <cell r="C85">
            <v>441659313</v>
          </cell>
          <cell r="D85">
            <v>102300753</v>
          </cell>
          <cell r="E85">
            <v>0</v>
          </cell>
          <cell r="F85">
            <v>851039406.0000002</v>
          </cell>
        </row>
        <row r="86">
          <cell r="A86">
            <v>471</v>
          </cell>
          <cell r="B86" t="str">
            <v>Cheltuieli inregistrate in avans</v>
          </cell>
          <cell r="C86">
            <v>0</v>
          </cell>
          <cell r="D86">
            <v>169536344</v>
          </cell>
          <cell r="E86">
            <v>983152473</v>
          </cell>
          <cell r="F86">
            <v>0</v>
          </cell>
        </row>
        <row r="87">
          <cell r="A87">
            <v>476</v>
          </cell>
          <cell r="B87" t="str">
            <v>Diferente de conversie-activ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>
            <v>477</v>
          </cell>
          <cell r="B88" t="str">
            <v>Diferente de conversie-pasiv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>
            <v>5</v>
          </cell>
          <cell r="B89" t="str">
            <v>Clasa 5</v>
          </cell>
          <cell r="C89">
            <v>107374369224.74</v>
          </cell>
          <cell r="D89">
            <v>104158038952.31</v>
          </cell>
          <cell r="E89">
            <v>9284333060.180033</v>
          </cell>
          <cell r="F89">
            <v>0</v>
          </cell>
        </row>
        <row r="90">
          <cell r="A90">
            <v>512</v>
          </cell>
          <cell r="B90" t="str">
            <v>Conturi curente la banci</v>
          </cell>
          <cell r="C90">
            <v>67231969617.740005</v>
          </cell>
          <cell r="D90">
            <v>59758105919.31</v>
          </cell>
          <cell r="E90">
            <v>8650941937.180033</v>
          </cell>
          <cell r="F90">
            <v>0</v>
          </cell>
        </row>
        <row r="91">
          <cell r="A91">
            <v>5121</v>
          </cell>
          <cell r="B91" t="str">
            <v>Conturi la banci in lei</v>
          </cell>
          <cell r="C91">
            <v>30765044176.74</v>
          </cell>
          <cell r="D91">
            <v>30343103481</v>
          </cell>
          <cell r="E91">
            <v>1047933466.6000049</v>
          </cell>
          <cell r="F91">
            <v>0</v>
          </cell>
        </row>
        <row r="92">
          <cell r="A92">
            <v>5124</v>
          </cell>
          <cell r="B92" t="str">
            <v>Conturi la banci in devize</v>
          </cell>
          <cell r="C92">
            <v>36399722867</v>
          </cell>
          <cell r="D92">
            <v>29348755487</v>
          </cell>
          <cell r="E92">
            <v>7356086698.190027</v>
          </cell>
          <cell r="F92">
            <v>0</v>
          </cell>
        </row>
        <row r="93">
          <cell r="A93">
            <v>5126</v>
          </cell>
          <cell r="B93" t="str">
            <v>Carnete de cecuri cu limita de suma</v>
          </cell>
          <cell r="C93">
            <v>67202574</v>
          </cell>
          <cell r="D93">
            <v>66246951.31</v>
          </cell>
          <cell r="E93">
            <v>246921772.39</v>
          </cell>
          <cell r="F93">
            <v>0</v>
          </cell>
        </row>
        <row r="94">
          <cell r="A94">
            <v>531</v>
          </cell>
          <cell r="B94" t="str">
            <v>Casa</v>
          </cell>
          <cell r="C94">
            <v>859243363</v>
          </cell>
          <cell r="D94">
            <v>866391839</v>
          </cell>
          <cell r="E94">
            <v>11384679</v>
          </cell>
          <cell r="F94">
            <v>0</v>
          </cell>
        </row>
        <row r="95">
          <cell r="A95">
            <v>5311</v>
          </cell>
          <cell r="B95" t="str">
            <v>Casa in lei</v>
          </cell>
          <cell r="C95">
            <v>483133363</v>
          </cell>
          <cell r="D95">
            <v>490281839</v>
          </cell>
          <cell r="E95">
            <v>11384679</v>
          </cell>
          <cell r="F95">
            <v>0</v>
          </cell>
        </row>
        <row r="96">
          <cell r="A96">
            <v>5314</v>
          </cell>
          <cell r="B96" t="str">
            <v>Casa in devize</v>
          </cell>
          <cell r="C96">
            <v>376110000</v>
          </cell>
          <cell r="D96">
            <v>376110000</v>
          </cell>
          <cell r="E96">
            <v>0</v>
          </cell>
          <cell r="F96">
            <v>0</v>
          </cell>
        </row>
        <row r="97">
          <cell r="A97">
            <v>542</v>
          </cell>
          <cell r="B97" t="str">
            <v>Avansuri de trezorerie</v>
          </cell>
          <cell r="C97">
            <v>706296749</v>
          </cell>
          <cell r="D97">
            <v>397011699</v>
          </cell>
          <cell r="E97">
            <v>622006444</v>
          </cell>
          <cell r="F97">
            <v>0</v>
          </cell>
        </row>
        <row r="98">
          <cell r="A98">
            <v>581</v>
          </cell>
          <cell r="B98" t="str">
            <v>Viramente interne</v>
          </cell>
          <cell r="C98">
            <v>38576859495</v>
          </cell>
          <cell r="D98">
            <v>43136529495</v>
          </cell>
          <cell r="E98">
            <v>0</v>
          </cell>
          <cell r="F98">
            <v>0</v>
          </cell>
        </row>
        <row r="99">
          <cell r="A99">
            <v>6</v>
          </cell>
          <cell r="B99" t="str">
            <v>Clasa 6</v>
          </cell>
          <cell r="C99">
            <v>18954251973.83</v>
          </cell>
          <cell r="D99">
            <v>18954251973.83</v>
          </cell>
          <cell r="E99">
            <v>0</v>
          </cell>
          <cell r="F99">
            <v>0</v>
          </cell>
        </row>
        <row r="100">
          <cell r="A100">
            <v>600</v>
          </cell>
          <cell r="B100" t="str">
            <v>Cheltuieli cu materiile prime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A101">
            <v>601</v>
          </cell>
          <cell r="B101" t="str">
            <v>Cheltuieli cu materiale consumabile</v>
          </cell>
          <cell r="C101">
            <v>1484136576.31</v>
          </cell>
          <cell r="D101">
            <v>1484136576.31</v>
          </cell>
          <cell r="E101">
            <v>0</v>
          </cell>
          <cell r="F101">
            <v>0</v>
          </cell>
        </row>
        <row r="102">
          <cell r="A102">
            <v>6011</v>
          </cell>
          <cell r="B102" t="str">
            <v>Cheltuieli cu materialele auxiliare</v>
          </cell>
          <cell r="C102">
            <v>175200</v>
          </cell>
          <cell r="D102">
            <v>175200</v>
          </cell>
          <cell r="E102">
            <v>0</v>
          </cell>
          <cell r="F102">
            <v>0</v>
          </cell>
        </row>
        <row r="103">
          <cell r="A103">
            <v>6012</v>
          </cell>
          <cell r="B103" t="str">
            <v>Cheltuieli privind combustibilii</v>
          </cell>
          <cell r="C103">
            <v>39657346</v>
          </cell>
          <cell r="D103">
            <v>39657346</v>
          </cell>
          <cell r="E103">
            <v>0</v>
          </cell>
          <cell r="F103">
            <v>0</v>
          </cell>
        </row>
        <row r="104">
          <cell r="A104">
            <v>6014</v>
          </cell>
          <cell r="B104" t="str">
            <v>Cheltuieli privind piesele de schimb</v>
          </cell>
          <cell r="C104">
            <v>764365082.3</v>
          </cell>
          <cell r="D104">
            <v>764365082.3</v>
          </cell>
          <cell r="E104">
            <v>0</v>
          </cell>
          <cell r="F104">
            <v>0</v>
          </cell>
        </row>
        <row r="105">
          <cell r="A105">
            <v>6018</v>
          </cell>
          <cell r="B105" t="str">
            <v>Cheltuieli privind alte materiale consumabile</v>
          </cell>
          <cell r="C105">
            <v>679938948.01</v>
          </cell>
          <cell r="D105">
            <v>679938948.01</v>
          </cell>
          <cell r="E105">
            <v>0</v>
          </cell>
          <cell r="F105">
            <v>0</v>
          </cell>
        </row>
        <row r="106">
          <cell r="A106">
            <v>602</v>
          </cell>
          <cell r="B106" t="str">
            <v>Cheltuieli privind obiectele de inventar</v>
          </cell>
          <cell r="C106">
            <v>40428082.86</v>
          </cell>
          <cell r="D106">
            <v>40428082.86</v>
          </cell>
          <cell r="E106">
            <v>0</v>
          </cell>
          <cell r="F106">
            <v>0</v>
          </cell>
        </row>
        <row r="107">
          <cell r="A107">
            <v>604</v>
          </cell>
          <cell r="B107" t="str">
            <v>Cheltuieli privind materialele nestocate</v>
          </cell>
          <cell r="C107">
            <v>13802451</v>
          </cell>
          <cell r="D107">
            <v>13802451</v>
          </cell>
          <cell r="E107">
            <v>0</v>
          </cell>
          <cell r="F107">
            <v>0</v>
          </cell>
        </row>
        <row r="108">
          <cell r="A108">
            <v>605</v>
          </cell>
          <cell r="B108" t="str">
            <v>Cheltuieli privind energia si apa</v>
          </cell>
          <cell r="C108">
            <v>498398629</v>
          </cell>
          <cell r="D108">
            <v>498398629</v>
          </cell>
          <cell r="E108">
            <v>0</v>
          </cell>
          <cell r="F108">
            <v>0</v>
          </cell>
        </row>
        <row r="109">
          <cell r="A109">
            <v>607</v>
          </cell>
          <cell r="B109" t="str">
            <v>Cheltuieli privind marfurile</v>
          </cell>
          <cell r="C109">
            <v>87119223</v>
          </cell>
          <cell r="D109">
            <v>87119223</v>
          </cell>
          <cell r="E109">
            <v>0</v>
          </cell>
          <cell r="F109">
            <v>0</v>
          </cell>
        </row>
        <row r="110">
          <cell r="A110">
            <v>611</v>
          </cell>
          <cell r="B110" t="str">
            <v>Cheltuieli de intretinere si reparatii</v>
          </cell>
          <cell r="C110">
            <v>100889879</v>
          </cell>
          <cell r="D110">
            <v>100889879</v>
          </cell>
          <cell r="E110">
            <v>0</v>
          </cell>
          <cell r="F110">
            <v>0</v>
          </cell>
        </row>
        <row r="111">
          <cell r="A111">
            <v>612</v>
          </cell>
          <cell r="B111" t="str">
            <v>Chelt.cu redev.loc.de gest.si chiriile</v>
          </cell>
          <cell r="C111">
            <v>106860718</v>
          </cell>
          <cell r="D111">
            <v>106860718</v>
          </cell>
          <cell r="E111">
            <v>0</v>
          </cell>
          <cell r="F111">
            <v>0</v>
          </cell>
        </row>
        <row r="112">
          <cell r="A112">
            <v>613</v>
          </cell>
          <cell r="B112" t="str">
            <v>Cheltuieli cu primele de asigurare</v>
          </cell>
          <cell r="C112">
            <v>184811685</v>
          </cell>
          <cell r="D112">
            <v>184811685</v>
          </cell>
          <cell r="E112">
            <v>0</v>
          </cell>
          <cell r="F112">
            <v>0</v>
          </cell>
        </row>
        <row r="113">
          <cell r="A113">
            <v>621</v>
          </cell>
          <cell r="B113" t="str">
            <v>Cheltuieli cu colaboratorii</v>
          </cell>
          <cell r="C113">
            <v>96309538</v>
          </cell>
          <cell r="D113">
            <v>96309538</v>
          </cell>
          <cell r="E113">
            <v>0</v>
          </cell>
          <cell r="F113">
            <v>0</v>
          </cell>
        </row>
        <row r="114">
          <cell r="A114">
            <v>622</v>
          </cell>
          <cell r="B114" t="str">
            <v>Cheltuieli privind comisioanele si onorariile</v>
          </cell>
          <cell r="C114">
            <v>2027327435.65</v>
          </cell>
          <cell r="D114">
            <v>2027327435.65</v>
          </cell>
          <cell r="E114">
            <v>0</v>
          </cell>
          <cell r="F114">
            <v>0</v>
          </cell>
        </row>
        <row r="115">
          <cell r="A115">
            <v>623</v>
          </cell>
          <cell r="B115" t="str">
            <v>Cheltuieli de protocol, reclama si publicitate</v>
          </cell>
          <cell r="C115">
            <v>24078122</v>
          </cell>
          <cell r="D115">
            <v>24078122</v>
          </cell>
          <cell r="E115">
            <v>0</v>
          </cell>
          <cell r="F115">
            <v>0</v>
          </cell>
        </row>
        <row r="116">
          <cell r="A116">
            <v>624</v>
          </cell>
          <cell r="B116" t="str">
            <v>Cheltuieli cu transportul de bunuri si de personal</v>
          </cell>
          <cell r="C116">
            <v>33505000</v>
          </cell>
          <cell r="D116">
            <v>33505000</v>
          </cell>
          <cell r="E116">
            <v>0</v>
          </cell>
          <cell r="F116">
            <v>0</v>
          </cell>
        </row>
        <row r="117">
          <cell r="A117">
            <v>625</v>
          </cell>
          <cell r="B117" t="str">
            <v>Cheltuieli cu deplasari, detasari si transferari</v>
          </cell>
          <cell r="C117">
            <v>48833339</v>
          </cell>
          <cell r="D117">
            <v>48833339</v>
          </cell>
          <cell r="E117">
            <v>0</v>
          </cell>
          <cell r="F117">
            <v>0</v>
          </cell>
        </row>
        <row r="118">
          <cell r="A118">
            <v>626</v>
          </cell>
          <cell r="B118" t="str">
            <v>Cheltuieli postale si taxe de telecomunicatii</v>
          </cell>
          <cell r="C118">
            <v>90639891</v>
          </cell>
          <cell r="D118">
            <v>90639891</v>
          </cell>
          <cell r="E118">
            <v>0</v>
          </cell>
          <cell r="F118">
            <v>0</v>
          </cell>
        </row>
        <row r="119">
          <cell r="A119">
            <v>627</v>
          </cell>
          <cell r="B119" t="str">
            <v>Cheltuieli cu serviciile bancare si asimilate</v>
          </cell>
          <cell r="C119">
            <v>49536434.31</v>
          </cell>
          <cell r="D119">
            <v>49536434.31</v>
          </cell>
          <cell r="E119">
            <v>0</v>
          </cell>
          <cell r="F119">
            <v>0</v>
          </cell>
        </row>
        <row r="120">
          <cell r="A120">
            <v>628</v>
          </cell>
          <cell r="B120" t="str">
            <v>Alte cheltuieli cu serviciile executate de terti</v>
          </cell>
          <cell r="C120">
            <v>128723896</v>
          </cell>
          <cell r="D120">
            <v>128723896</v>
          </cell>
          <cell r="E120">
            <v>0</v>
          </cell>
          <cell r="F120">
            <v>0</v>
          </cell>
        </row>
        <row r="121">
          <cell r="A121">
            <v>635</v>
          </cell>
          <cell r="B121" t="str">
            <v>Cheltuieli cu alte impoz.taxe si vars.asimilate</v>
          </cell>
          <cell r="C121">
            <v>378089797</v>
          </cell>
          <cell r="D121">
            <v>378089797</v>
          </cell>
          <cell r="E121">
            <v>0</v>
          </cell>
          <cell r="F121">
            <v>0</v>
          </cell>
        </row>
        <row r="122">
          <cell r="A122">
            <v>641</v>
          </cell>
          <cell r="B122" t="str">
            <v>Cheltuieli cu remuneratiile personalului</v>
          </cell>
          <cell r="C122">
            <v>8094840582</v>
          </cell>
          <cell r="D122">
            <v>8094840582</v>
          </cell>
          <cell r="E122">
            <v>0</v>
          </cell>
          <cell r="F122">
            <v>0</v>
          </cell>
        </row>
        <row r="123">
          <cell r="A123">
            <v>645</v>
          </cell>
          <cell r="B123" t="str">
            <v>Cheltuieliprivind asigurarile si protect. sociala</v>
          </cell>
          <cell r="C123">
            <v>2841349675</v>
          </cell>
          <cell r="D123">
            <v>2841349675</v>
          </cell>
          <cell r="E123">
            <v>0</v>
          </cell>
          <cell r="F123">
            <v>0</v>
          </cell>
        </row>
        <row r="124">
          <cell r="A124">
            <v>6451</v>
          </cell>
          <cell r="B124" t="str">
            <v>Chelt.privind contributia unitatii la asig.sociale</v>
          </cell>
          <cell r="C124">
            <v>2421630660</v>
          </cell>
          <cell r="D124">
            <v>2421630660</v>
          </cell>
          <cell r="E124">
            <v>0</v>
          </cell>
          <cell r="F124">
            <v>0</v>
          </cell>
        </row>
        <row r="125">
          <cell r="A125">
            <v>6452</v>
          </cell>
          <cell r="B125" t="str">
            <v>Chelt.privind contrib. unit.pt.ajutorul de somaj</v>
          </cell>
          <cell r="C125">
            <v>405719015</v>
          </cell>
          <cell r="D125">
            <v>405719015</v>
          </cell>
          <cell r="E125">
            <v>0</v>
          </cell>
          <cell r="F125">
            <v>0</v>
          </cell>
        </row>
        <row r="126">
          <cell r="A126">
            <v>6458</v>
          </cell>
          <cell r="B126" t="str">
            <v>Alte cheltuieli privind asigurarile si prot. soc.</v>
          </cell>
          <cell r="C126">
            <v>14000000</v>
          </cell>
          <cell r="D126">
            <v>14000000</v>
          </cell>
          <cell r="E126">
            <v>0</v>
          </cell>
          <cell r="F126">
            <v>0</v>
          </cell>
        </row>
        <row r="127">
          <cell r="A127">
            <v>665</v>
          </cell>
          <cell r="B127" t="str">
            <v>Cheltuieli din diferente de curs valutar</v>
          </cell>
          <cell r="C127">
            <v>1125940225</v>
          </cell>
          <cell r="D127">
            <v>1125940225</v>
          </cell>
          <cell r="E127">
            <v>0</v>
          </cell>
          <cell r="F127">
            <v>0</v>
          </cell>
        </row>
        <row r="128">
          <cell r="A128">
            <v>666</v>
          </cell>
          <cell r="B128" t="str">
            <v>Cheltuieli privind dobanzile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A129">
            <v>671</v>
          </cell>
          <cell r="B129" t="str">
            <v>Cheltuieli exceptionale privind operatiile de gest</v>
          </cell>
          <cell r="C129">
            <v>25500000</v>
          </cell>
          <cell r="D129">
            <v>25500000</v>
          </cell>
          <cell r="E129">
            <v>0</v>
          </cell>
          <cell r="F129">
            <v>0</v>
          </cell>
        </row>
        <row r="130">
          <cell r="A130">
            <v>6711</v>
          </cell>
          <cell r="B130" t="str">
            <v>Despagubiri, amenzi si penalitati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A131">
            <v>6712</v>
          </cell>
          <cell r="B131" t="str">
            <v>Donatii si subventii acordate</v>
          </cell>
          <cell r="C131">
            <v>25500000</v>
          </cell>
          <cell r="D131">
            <v>25500000</v>
          </cell>
          <cell r="E131">
            <v>0</v>
          </cell>
          <cell r="F131">
            <v>0</v>
          </cell>
        </row>
        <row r="132">
          <cell r="A132">
            <v>672</v>
          </cell>
          <cell r="B132" t="str">
            <v>Cheltuieli privind operatiile de capital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>
            <v>6728</v>
          </cell>
          <cell r="B133" t="str">
            <v>Alte chelt. exceptionale privind oper. de capital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A134">
            <v>681</v>
          </cell>
          <cell r="B134" t="str">
            <v>Chelt.de expl. priv. amortizarile si provizioanele</v>
          </cell>
          <cell r="C134">
            <v>833896578.7000002</v>
          </cell>
          <cell r="D134">
            <v>833896578.7000002</v>
          </cell>
          <cell r="E134">
            <v>0</v>
          </cell>
          <cell r="F134">
            <v>0</v>
          </cell>
        </row>
        <row r="135">
          <cell r="A135">
            <v>6811</v>
          </cell>
          <cell r="B135" t="str">
            <v>Cheltuieli de exploatare privind amortiz. imobiliz</v>
          </cell>
          <cell r="C135">
            <v>833896578.7000002</v>
          </cell>
          <cell r="D135">
            <v>833896578.7000002</v>
          </cell>
          <cell r="E135">
            <v>0</v>
          </cell>
          <cell r="F135">
            <v>0</v>
          </cell>
        </row>
        <row r="136">
          <cell r="A136">
            <v>691</v>
          </cell>
          <cell r="B136" t="str">
            <v>Cheltuieli cu impozitul  pe profit</v>
          </cell>
          <cell r="C136">
            <v>639234216</v>
          </cell>
          <cell r="D136">
            <v>639234216</v>
          </cell>
          <cell r="E136">
            <v>0</v>
          </cell>
          <cell r="F136">
            <v>0</v>
          </cell>
        </row>
        <row r="137">
          <cell r="A137">
            <v>7</v>
          </cell>
          <cell r="B137" t="str">
            <v>Clasa 7</v>
          </cell>
          <cell r="C137">
            <v>75850787816.74</v>
          </cell>
          <cell r="D137">
            <v>75850787816.74</v>
          </cell>
          <cell r="E137">
            <v>0</v>
          </cell>
          <cell r="F137">
            <v>0</v>
          </cell>
        </row>
        <row r="138">
          <cell r="A138">
            <v>701</v>
          </cell>
          <cell r="B138" t="str">
            <v>Venituri din vanzarea produselor finite</v>
          </cell>
          <cell r="C138">
            <v>22981332028</v>
          </cell>
          <cell r="D138">
            <v>22981332028</v>
          </cell>
          <cell r="E138">
            <v>0</v>
          </cell>
          <cell r="F138">
            <v>0</v>
          </cell>
        </row>
        <row r="139">
          <cell r="A139">
            <v>704</v>
          </cell>
          <cell r="B139" t="str">
            <v>Venituri din lucrari exec. si servicii prestate</v>
          </cell>
          <cell r="C139">
            <v>1258997013</v>
          </cell>
          <cell r="D139">
            <v>1258997013</v>
          </cell>
          <cell r="E139">
            <v>0</v>
          </cell>
          <cell r="F139">
            <v>0</v>
          </cell>
        </row>
        <row r="140">
          <cell r="A140">
            <v>706</v>
          </cell>
          <cell r="B140" t="str">
            <v>Venit.din redevente, locatii de gestiune si chirii</v>
          </cell>
          <cell r="C140">
            <v>19667134</v>
          </cell>
          <cell r="D140">
            <v>19667134</v>
          </cell>
          <cell r="E140">
            <v>0</v>
          </cell>
          <cell r="F140">
            <v>0</v>
          </cell>
        </row>
        <row r="141">
          <cell r="A141">
            <v>707</v>
          </cell>
          <cell r="B141" t="str">
            <v>Venituri din vanzarea marfurilor</v>
          </cell>
          <cell r="C141">
            <v>99066862</v>
          </cell>
          <cell r="D141">
            <v>99066862</v>
          </cell>
          <cell r="E141">
            <v>0</v>
          </cell>
          <cell r="F141">
            <v>0</v>
          </cell>
        </row>
        <row r="142">
          <cell r="A142">
            <v>708</v>
          </cell>
          <cell r="B142" t="str">
            <v>Venituri din activitati diverse</v>
          </cell>
          <cell r="C142">
            <v>46358505</v>
          </cell>
          <cell r="D142">
            <v>46358505</v>
          </cell>
          <cell r="E142">
            <v>0</v>
          </cell>
          <cell r="F142">
            <v>0</v>
          </cell>
        </row>
        <row r="143">
          <cell r="A143">
            <v>711</v>
          </cell>
          <cell r="B143" t="str">
            <v>Venituri din productia stocata</v>
          </cell>
          <cell r="C143">
            <v>50397538421</v>
          </cell>
          <cell r="D143">
            <v>50397538421</v>
          </cell>
          <cell r="E143">
            <v>0</v>
          </cell>
          <cell r="F143">
            <v>0</v>
          </cell>
        </row>
        <row r="144">
          <cell r="A144">
            <v>741</v>
          </cell>
          <cell r="B144" t="str">
            <v>Venituri din subventii de exploatare</v>
          </cell>
          <cell r="C144">
            <v>15033340</v>
          </cell>
          <cell r="D144">
            <v>15033340</v>
          </cell>
          <cell r="E144">
            <v>0</v>
          </cell>
          <cell r="F144">
            <v>0</v>
          </cell>
        </row>
        <row r="145">
          <cell r="A145">
            <v>758</v>
          </cell>
          <cell r="B145" t="str">
            <v>Alte venituri din exploatare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A146">
            <v>765</v>
          </cell>
          <cell r="B146" t="str">
            <v>Venituri din diferente de curs valutar</v>
          </cell>
          <cell r="C146">
            <v>1004548760</v>
          </cell>
          <cell r="D146">
            <v>1004548760</v>
          </cell>
          <cell r="E146">
            <v>0</v>
          </cell>
          <cell r="F146">
            <v>0</v>
          </cell>
        </row>
        <row r="147">
          <cell r="A147">
            <v>766</v>
          </cell>
          <cell r="B147" t="str">
            <v>Venituri din dobanzi</v>
          </cell>
          <cell r="C147">
            <v>28244003.74</v>
          </cell>
          <cell r="D147">
            <v>28244003.74</v>
          </cell>
          <cell r="E147">
            <v>0</v>
          </cell>
          <cell r="F147">
            <v>0</v>
          </cell>
        </row>
        <row r="148">
          <cell r="A148">
            <v>771</v>
          </cell>
          <cell r="B148" t="str">
            <v>Venituri exceptionale din operatii de gestiune</v>
          </cell>
          <cell r="C148">
            <v>1750</v>
          </cell>
          <cell r="D148">
            <v>1750</v>
          </cell>
          <cell r="E148">
            <v>0</v>
          </cell>
          <cell r="F148">
            <v>0</v>
          </cell>
        </row>
        <row r="149">
          <cell r="A149">
            <v>7718</v>
          </cell>
          <cell r="B149" t="str">
            <v>Alte venituri exceptionale din operatii de gestiune</v>
          </cell>
          <cell r="C149">
            <v>1750</v>
          </cell>
          <cell r="D149">
            <v>1750</v>
          </cell>
          <cell r="E149">
            <v>0</v>
          </cell>
          <cell r="F14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B_03"/>
      <sheetName val="P&amp;L03"/>
      <sheetName val="Pl03 stat_synth_view"/>
      <sheetName val="TB_02"/>
      <sheetName val="P&amp;L02"/>
      <sheetName val="TB"/>
      <sheetName val="Bal_Sheet"/>
      <sheetName val="ratios"/>
      <sheetName val="IE-2002"/>
      <sheetName val="IE-2003"/>
      <sheetName val="chart1"/>
      <sheetName val="chart2"/>
      <sheetName val="chart3"/>
      <sheetName val="chart4"/>
      <sheetName val="chart 5  - statutory amounts"/>
      <sheetName val="op exp"/>
      <sheetName val="Manag account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eviziuni anuale"/>
      <sheetName val="Previziuni"/>
      <sheetName val="CPPprev anual"/>
      <sheetName val="CPPprev"/>
      <sheetName val="CASHprev anual"/>
      <sheetName val="CASHprev"/>
      <sheetName val="10 venituri US$"/>
      <sheetName val="10 venituri lei"/>
      <sheetName val="4 TVA lei"/>
      <sheetName val="4 Cash US$ (3)"/>
      <sheetName val="4 Cash US$ (2)"/>
      <sheetName val="4 Cash US$"/>
      <sheetName val="4 Cash lei (3)"/>
      <sheetName val="4 Cash lei (2)"/>
      <sheetName val="4 Cash lei"/>
      <sheetName val="4 CPP US$"/>
      <sheetName val="4 CPP lei"/>
      <sheetName val="4 Chelt. ss. US$"/>
      <sheetName val="4 Chelt. ss. lei"/>
      <sheetName val="4 Chelt. expl. US$ "/>
      <sheetName val="4 Chelt. expl. lei"/>
      <sheetName val="4 venituri US$"/>
      <sheetName val="4 venituri lei"/>
      <sheetName val="4 tarif"/>
      <sheetName val="4 curs valutar"/>
      <sheetName val="4 En transp"/>
      <sheetName val="2001 TVA lei"/>
      <sheetName val="2001 Cash US$ (3)"/>
      <sheetName val="2001 Cash US$ (2)"/>
      <sheetName val="2001 Cash US$"/>
      <sheetName val="2003 Cash lei (3)"/>
      <sheetName val="2003 Cash lei (2)"/>
      <sheetName val="2003 Cash lei"/>
      <sheetName val="2001 CPP US$"/>
      <sheetName val="2003 CPP lei"/>
      <sheetName val="2003 Chelt. expl. e"/>
      <sheetName val="2003 Chelt. expl. lei"/>
      <sheetName val="2001 venituri US$ (2)"/>
      <sheetName val="2003 venituri euro"/>
      <sheetName val="2003 venituri lei (2)"/>
      <sheetName val="2003 venituri lei"/>
      <sheetName val="2003 tarif"/>
      <sheetName val="2003 curs valutar"/>
      <sheetName val="2003 En transp"/>
      <sheetName val="Cash anual Euro (3)"/>
      <sheetName val="Cash anual Euro (2)"/>
      <sheetName val="Cash anual Euro"/>
      <sheetName val="Cash anual lei (3)"/>
      <sheetName val="Cash anual lei (2)"/>
      <sheetName val="Cash anual lei"/>
      <sheetName val="CPP anual Euro"/>
      <sheetName val="CPP anual lei"/>
      <sheetName val="Chelt. ss. anuale US$"/>
      <sheetName val="Chelt. ss. anuale lei"/>
      <sheetName val="Chelt. expl. anuale US$"/>
      <sheetName val="Chelt. expl. anuale  lei"/>
      <sheetName val="Venituri anuale Euro (2)"/>
      <sheetName val="Venituri anuale Euro (1)"/>
      <sheetName val="Venituri anuale lei (2)"/>
      <sheetName val="Venituri anuale lei (1)"/>
      <sheetName val="10 tarif"/>
      <sheetName val="Tarife anual"/>
      <sheetName val="10 curs valutar"/>
      <sheetName val="En transp anu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INTR-IES-MF"/>
      <sheetName val="FA-BUC"/>
      <sheetName val="FA-V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Captions"/>
      <sheetName val="BS"/>
      <sheetName val="BSbrkdwn"/>
      <sheetName val="P&amp;L"/>
      <sheetName val="PL"/>
      <sheetName val="PLbrkdwn"/>
      <sheetName val="TB"/>
      <sheetName val="IASadj"/>
      <sheetName val="REVjrnls"/>
      <sheetName val="DeferredTax"/>
      <sheetName val="CFws"/>
      <sheetName val="CF )"/>
      <sheetName val="NewAcc"/>
      <sheetName val="0000000"/>
      <sheetName val="00000000000"/>
      <sheetName val="0000000000000"/>
      <sheetName val="0000000000000000"/>
      <sheetName val="1000000000000"/>
      <sheetName val="1000000"/>
      <sheetName val="0000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statutory TB adjusted"/>
      <sheetName val="summary of differences"/>
      <sheetName val="deferred tax"/>
      <sheetName val="Adj 00"/>
      <sheetName val="Adj 01"/>
      <sheetName val="BS HB I-Nov"/>
      <sheetName val="def tax calculation"/>
      <sheetName val="def tax fixed assets"/>
      <sheetName val="P_L €"/>
      <sheetName val="€Balance Sheet"/>
      <sheetName val="capitalised Interest"/>
      <sheetName val="Inventory"/>
      <sheetName val="Trans loss reasonability"/>
      <sheetName val="list of accounts"/>
      <sheetName val="BS rom brkdn"/>
      <sheetName val="BS"/>
      <sheetName val="PL rom brkdn"/>
      <sheetName val="PL"/>
      <sheetName val="indicatori ELA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ata"/>
      <sheetName val="sept_99"/>
      <sheetName val="oct_99"/>
      <sheetName val="nov_99"/>
      <sheetName val="dec_99"/>
      <sheetName val="ian_00"/>
      <sheetName val="feb_00"/>
      <sheetName val="mar_00"/>
      <sheetName val="apr_00"/>
      <sheetName val="may_00"/>
      <sheetName val="june_00"/>
      <sheetName val="july_00"/>
      <sheetName val="aug_00"/>
      <sheetName val="sept_00"/>
    </sheetNames>
    <sheetDataSet>
      <sheetData sheetId="2">
        <row r="2">
          <cell r="A2" t="str">
            <v>101</v>
          </cell>
          <cell r="B2" t="str">
            <v>Capital social</v>
          </cell>
          <cell r="C2">
            <v>0</v>
          </cell>
          <cell r="D2">
            <v>0</v>
          </cell>
        </row>
        <row r="3">
          <cell r="A3" t="str">
            <v>1011</v>
          </cell>
          <cell r="B3" t="str">
            <v>Capital subscris nevarsat</v>
          </cell>
          <cell r="C3">
            <v>0</v>
          </cell>
          <cell r="D3">
            <v>0</v>
          </cell>
        </row>
        <row r="4">
          <cell r="A4" t="str">
            <v>1012</v>
          </cell>
          <cell r="B4" t="str">
            <v>Capital subscris varsat</v>
          </cell>
          <cell r="C4">
            <v>0</v>
          </cell>
          <cell r="D4">
            <v>0</v>
          </cell>
        </row>
        <row r="5">
          <cell r="A5" t="str">
            <v>107</v>
          </cell>
          <cell r="B5" t="str">
            <v>Rezultatul reportat</v>
          </cell>
          <cell r="C5">
            <v>0</v>
          </cell>
          <cell r="D5">
            <v>0</v>
          </cell>
        </row>
        <row r="6">
          <cell r="A6" t="str">
            <v>107.</v>
          </cell>
          <cell r="B6" t="str">
            <v>Rezult.report-Pierdere'98</v>
          </cell>
          <cell r="C6">
            <v>0</v>
          </cell>
          <cell r="D6">
            <v>0</v>
          </cell>
        </row>
        <row r="7">
          <cell r="A7" t="str">
            <v>107.98</v>
          </cell>
          <cell r="B7" t="str">
            <v>Rezult.report-Pierdere'98</v>
          </cell>
          <cell r="C7">
            <v>0</v>
          </cell>
          <cell r="D7">
            <v>0</v>
          </cell>
        </row>
        <row r="8">
          <cell r="A8" t="str">
            <v>108</v>
          </cell>
          <cell r="B8" t="str">
            <v>Contul intreprinzatorului</v>
          </cell>
          <cell r="C8">
            <v>0</v>
          </cell>
          <cell r="D8">
            <v>0</v>
          </cell>
        </row>
        <row r="9">
          <cell r="A9" t="str">
            <v>121</v>
          </cell>
          <cell r="B9" t="str">
            <v>Profit si pierdere</v>
          </cell>
          <cell r="C9">
            <v>1436375296.12</v>
          </cell>
          <cell r="D9">
            <v>1292876683.97</v>
          </cell>
        </row>
        <row r="10">
          <cell r="A10" t="str">
            <v>121.</v>
          </cell>
          <cell r="B10" t="str">
            <v>Profit/pierdere-Sold'98</v>
          </cell>
          <cell r="C10">
            <v>0</v>
          </cell>
          <cell r="D10">
            <v>0</v>
          </cell>
        </row>
        <row r="11">
          <cell r="A11" t="str">
            <v>121.98</v>
          </cell>
          <cell r="B11" t="str">
            <v>Profit/pierdere-Sold'98</v>
          </cell>
          <cell r="C11">
            <v>0</v>
          </cell>
          <cell r="D11">
            <v>0</v>
          </cell>
        </row>
        <row r="12">
          <cell r="A12" t="str">
            <v>1211</v>
          </cell>
          <cell r="B12" t="str">
            <v>Profit si pierdere exploatare</v>
          </cell>
          <cell r="C12">
            <v>1345380476.12</v>
          </cell>
          <cell r="D12">
            <v>1133295715</v>
          </cell>
        </row>
        <row r="13">
          <cell r="A13" t="str">
            <v>1212</v>
          </cell>
          <cell r="B13" t="str">
            <v>Profit si pierdere finaciar</v>
          </cell>
          <cell r="C13">
            <v>157664590</v>
          </cell>
          <cell r="D13">
            <v>33030371.65</v>
          </cell>
        </row>
        <row r="14">
          <cell r="A14" t="str">
            <v>1213</v>
          </cell>
          <cell r="B14" t="str">
            <v>Profit si pierdere exceptional</v>
          </cell>
          <cell r="C14">
            <v>500000</v>
          </cell>
          <cell r="D14">
            <v>126550597.32</v>
          </cell>
        </row>
        <row r="15">
          <cell r="A15" t="str">
            <v>1215</v>
          </cell>
          <cell r="B15" t="str">
            <v>Profit si pierdere impozit profit</v>
          </cell>
          <cell r="C15">
            <v>-67169770</v>
          </cell>
          <cell r="D15">
            <v>0</v>
          </cell>
        </row>
        <row r="16">
          <cell r="A16" t="str">
            <v>162</v>
          </cell>
          <cell r="B16" t="str">
            <v>Credit bancar pe term.lung</v>
          </cell>
          <cell r="C16">
            <v>0</v>
          </cell>
          <cell r="D16">
            <v>5434800000</v>
          </cell>
        </row>
        <row r="17">
          <cell r="A17" t="str">
            <v>1621</v>
          </cell>
          <cell r="B17" t="str">
            <v>Credit bancar pe term.lung</v>
          </cell>
          <cell r="C17">
            <v>0</v>
          </cell>
          <cell r="D17">
            <v>5434800000</v>
          </cell>
        </row>
        <row r="18">
          <cell r="A18" t="str">
            <v>167</v>
          </cell>
          <cell r="B18" t="str">
            <v>Alte imprumuturi si datorii asimilate</v>
          </cell>
          <cell r="C18">
            <v>5079800000</v>
          </cell>
          <cell r="D18">
            <v>1186900000</v>
          </cell>
        </row>
        <row r="19">
          <cell r="A19" t="str">
            <v>201</v>
          </cell>
          <cell r="B19" t="str">
            <v>Cheltuieli de constituire</v>
          </cell>
          <cell r="C19">
            <v>0</v>
          </cell>
          <cell r="D19">
            <v>0</v>
          </cell>
        </row>
        <row r="20">
          <cell r="A20" t="str">
            <v>208</v>
          </cell>
          <cell r="B20" t="str">
            <v>Alte imobilizari necorporale</v>
          </cell>
          <cell r="C20">
            <v>0</v>
          </cell>
          <cell r="D20">
            <v>0</v>
          </cell>
        </row>
        <row r="21">
          <cell r="A21" t="str">
            <v>211</v>
          </cell>
          <cell r="B21" t="str">
            <v>Terenuri</v>
          </cell>
          <cell r="C21">
            <v>0</v>
          </cell>
          <cell r="D21">
            <v>0</v>
          </cell>
        </row>
        <row r="22">
          <cell r="A22" t="str">
            <v>2111</v>
          </cell>
          <cell r="B22" t="str">
            <v>Terenuri</v>
          </cell>
          <cell r="C22">
            <v>0</v>
          </cell>
          <cell r="D22">
            <v>0</v>
          </cell>
        </row>
        <row r="23">
          <cell r="A23" t="str">
            <v>2111.1</v>
          </cell>
          <cell r="B23" t="str">
            <v>Terenuri-Cerbului 1A</v>
          </cell>
          <cell r="C23">
            <v>0</v>
          </cell>
          <cell r="D23">
            <v>0</v>
          </cell>
        </row>
        <row r="24">
          <cell r="A24" t="str">
            <v>212</v>
          </cell>
          <cell r="B24" t="str">
            <v>Mijloace fixe</v>
          </cell>
          <cell r="C24">
            <v>16634406</v>
          </cell>
          <cell r="D24">
            <v>0</v>
          </cell>
        </row>
        <row r="25">
          <cell r="A25" t="str">
            <v>2121</v>
          </cell>
          <cell r="B25" t="str">
            <v>Constructii</v>
          </cell>
          <cell r="C25">
            <v>5819672</v>
          </cell>
          <cell r="D25">
            <v>0</v>
          </cell>
        </row>
        <row r="26">
          <cell r="A26" t="str">
            <v>2122</v>
          </cell>
          <cell r="B26" t="str">
            <v>Echip.tehnologice(masini,utilaje)</v>
          </cell>
          <cell r="C26">
            <v>0</v>
          </cell>
          <cell r="D26">
            <v>0</v>
          </cell>
        </row>
        <row r="27">
          <cell r="A27" t="str">
            <v>2123</v>
          </cell>
          <cell r="B27" t="str">
            <v>Apar.instal.masur,contr,regl.</v>
          </cell>
          <cell r="C27">
            <v>4055738</v>
          </cell>
          <cell r="D27">
            <v>0</v>
          </cell>
        </row>
        <row r="28">
          <cell r="A28" t="str">
            <v>2124</v>
          </cell>
          <cell r="B28" t="str">
            <v>Mijloace de transport</v>
          </cell>
          <cell r="C28">
            <v>0</v>
          </cell>
          <cell r="D28">
            <v>0</v>
          </cell>
        </row>
        <row r="29">
          <cell r="A29" t="str">
            <v>2125</v>
          </cell>
          <cell r="B29" t="str">
            <v>Mijloace de transport</v>
          </cell>
          <cell r="C29">
            <v>0</v>
          </cell>
          <cell r="D29">
            <v>0</v>
          </cell>
        </row>
        <row r="30">
          <cell r="A30" t="str">
            <v>2126</v>
          </cell>
          <cell r="B30" t="str">
            <v>Mobilier,birotica..alte active</v>
          </cell>
          <cell r="C30">
            <v>6758996</v>
          </cell>
          <cell r="D30">
            <v>0</v>
          </cell>
        </row>
        <row r="31">
          <cell r="A31" t="str">
            <v>2127</v>
          </cell>
          <cell r="B31" t="str">
            <v>Unelte, accesorii de productie si inventar gospoda</v>
          </cell>
          <cell r="C31">
            <v>0</v>
          </cell>
          <cell r="D31">
            <v>0</v>
          </cell>
        </row>
        <row r="32">
          <cell r="A32" t="str">
            <v>2128</v>
          </cell>
          <cell r="B32" t="str">
            <v>Alte active corporale</v>
          </cell>
          <cell r="C32">
            <v>0</v>
          </cell>
          <cell r="D32">
            <v>0</v>
          </cell>
        </row>
        <row r="33">
          <cell r="A33" t="str">
            <v>231</v>
          </cell>
          <cell r="B33" t="str">
            <v>Imobilizari in curs corporale</v>
          </cell>
          <cell r="C33">
            <v>278720858</v>
          </cell>
          <cell r="D33">
            <v>0</v>
          </cell>
        </row>
        <row r="34">
          <cell r="A34" t="str">
            <v>231.</v>
          </cell>
          <cell r="B34" t="str">
            <v>Grup social</v>
          </cell>
          <cell r="C34">
            <v>278720858</v>
          </cell>
          <cell r="D34">
            <v>0</v>
          </cell>
        </row>
        <row r="35">
          <cell r="A35" t="str">
            <v>231.01</v>
          </cell>
          <cell r="B35" t="str">
            <v>Grup social</v>
          </cell>
          <cell r="C35">
            <v>0</v>
          </cell>
          <cell r="D35">
            <v>0</v>
          </cell>
        </row>
        <row r="36">
          <cell r="A36" t="str">
            <v>231.02</v>
          </cell>
          <cell r="B36" t="str">
            <v>Canalizare exterioara</v>
          </cell>
          <cell r="C36">
            <v>0</v>
          </cell>
          <cell r="D36">
            <v>0</v>
          </cell>
        </row>
        <row r="37">
          <cell r="A37" t="str">
            <v>231.03</v>
          </cell>
          <cell r="B37" t="str">
            <v>Platforma curte</v>
          </cell>
          <cell r="C37">
            <v>0</v>
          </cell>
          <cell r="D37">
            <v>0</v>
          </cell>
        </row>
        <row r="38">
          <cell r="A38" t="str">
            <v>231.04</v>
          </cell>
          <cell r="B38" t="str">
            <v>Platforma exterioara</v>
          </cell>
          <cell r="C38">
            <v>0</v>
          </cell>
          <cell r="D38">
            <v>0</v>
          </cell>
        </row>
        <row r="39">
          <cell r="A39" t="str">
            <v>231.05</v>
          </cell>
          <cell r="B39" t="str">
            <v>Hala productie "Butler"</v>
          </cell>
          <cell r="C39">
            <v>0</v>
          </cell>
          <cell r="D39">
            <v>0</v>
          </cell>
        </row>
        <row r="40">
          <cell r="A40" t="str">
            <v>231.06</v>
          </cell>
          <cell r="B40" t="str">
            <v>Pod canal centura</v>
          </cell>
          <cell r="C40">
            <v>0</v>
          </cell>
          <cell r="D40">
            <v>0</v>
          </cell>
        </row>
        <row r="41">
          <cell r="A41" t="str">
            <v>231.07</v>
          </cell>
          <cell r="B41" t="str">
            <v>Recipient tampon</v>
          </cell>
          <cell r="C41">
            <v>0</v>
          </cell>
          <cell r="D41">
            <v>0</v>
          </cell>
        </row>
        <row r="42">
          <cell r="A42" t="str">
            <v>231.08</v>
          </cell>
          <cell r="B42" t="str">
            <v>Moderniz.grup adm-tiv</v>
          </cell>
          <cell r="C42">
            <v>278720858</v>
          </cell>
          <cell r="D42">
            <v>0</v>
          </cell>
        </row>
        <row r="43">
          <cell r="A43" t="str">
            <v>231.09</v>
          </cell>
          <cell r="B43" t="str">
            <v>Put forat</v>
          </cell>
          <cell r="C43">
            <v>0</v>
          </cell>
          <cell r="D43">
            <v>0</v>
          </cell>
        </row>
        <row r="44">
          <cell r="A44" t="str">
            <v>231.10</v>
          </cell>
          <cell r="B44" t="str">
            <v>Rampa incarc.-descarc.</v>
          </cell>
          <cell r="C44">
            <v>0</v>
          </cell>
          <cell r="D44">
            <v>0</v>
          </cell>
        </row>
        <row r="45">
          <cell r="A45" t="str">
            <v>267</v>
          </cell>
          <cell r="B45" t="str">
            <v>Creante imobilizate</v>
          </cell>
          <cell r="C45">
            <v>0</v>
          </cell>
          <cell r="D45">
            <v>6000000</v>
          </cell>
        </row>
        <row r="46">
          <cell r="A46" t="str">
            <v>2677</v>
          </cell>
          <cell r="B46" t="str">
            <v>Alte creante imobilizate</v>
          </cell>
          <cell r="C46">
            <v>0</v>
          </cell>
          <cell r="D46">
            <v>6000000</v>
          </cell>
        </row>
        <row r="47">
          <cell r="A47" t="str">
            <v>280</v>
          </cell>
          <cell r="B47" t="str">
            <v>Amortizari privind imobilizarile necorporale</v>
          </cell>
          <cell r="C47">
            <v>0</v>
          </cell>
          <cell r="D47">
            <v>0</v>
          </cell>
        </row>
        <row r="48">
          <cell r="A48" t="str">
            <v>2801</v>
          </cell>
          <cell r="B48" t="str">
            <v>Amortizarea cheltuielilor de constituire</v>
          </cell>
          <cell r="C48">
            <v>0</v>
          </cell>
          <cell r="D48">
            <v>0</v>
          </cell>
        </row>
        <row r="49">
          <cell r="A49" t="str">
            <v>2808</v>
          </cell>
          <cell r="B49" t="str">
            <v>Amortizarea altor imobilizari necorporale</v>
          </cell>
          <cell r="C49">
            <v>0</v>
          </cell>
          <cell r="D49">
            <v>0</v>
          </cell>
        </row>
        <row r="50">
          <cell r="A50" t="str">
            <v>281</v>
          </cell>
          <cell r="B50" t="str">
            <v>Amortizari privind imobilizarile corporale</v>
          </cell>
          <cell r="C50">
            <v>0</v>
          </cell>
          <cell r="D50">
            <v>23122693</v>
          </cell>
        </row>
        <row r="51">
          <cell r="A51" t="str">
            <v>2811</v>
          </cell>
          <cell r="B51" t="str">
            <v>Amortiz.constructiilor</v>
          </cell>
          <cell r="C51">
            <v>0</v>
          </cell>
          <cell r="D51">
            <v>3725597</v>
          </cell>
        </row>
        <row r="52">
          <cell r="A52" t="str">
            <v>2812</v>
          </cell>
          <cell r="B52" t="str">
            <v>Amortiz.echip.tehnologice</v>
          </cell>
          <cell r="C52">
            <v>0</v>
          </cell>
          <cell r="D52">
            <v>545031</v>
          </cell>
        </row>
        <row r="53">
          <cell r="A53" t="str">
            <v>2813</v>
          </cell>
          <cell r="B53" t="str">
            <v>Amortiz.apar,inst.mas,contr,regl.</v>
          </cell>
          <cell r="C53">
            <v>0</v>
          </cell>
          <cell r="D53">
            <v>11797517</v>
          </cell>
        </row>
        <row r="54">
          <cell r="A54" t="str">
            <v>2814</v>
          </cell>
          <cell r="B54" t="str">
            <v>Amortiz.mijl.de transport</v>
          </cell>
          <cell r="C54">
            <v>0</v>
          </cell>
          <cell r="D54">
            <v>5888343</v>
          </cell>
        </row>
        <row r="55">
          <cell r="A55" t="str">
            <v>2815</v>
          </cell>
          <cell r="B55" t="str">
            <v>Amortizarea mijloacelor de transport</v>
          </cell>
          <cell r="C55">
            <v>0</v>
          </cell>
          <cell r="D55">
            <v>0</v>
          </cell>
        </row>
        <row r="56">
          <cell r="A56" t="str">
            <v>2816</v>
          </cell>
          <cell r="B56" t="str">
            <v>Amortiz.mobilier,birotica...</v>
          </cell>
          <cell r="C56">
            <v>0</v>
          </cell>
          <cell r="D56">
            <v>1166205</v>
          </cell>
        </row>
        <row r="57">
          <cell r="A57" t="str">
            <v>2817</v>
          </cell>
          <cell r="B57" t="str">
            <v>Amortiz.unelt,dispoz,mobilier,birot.</v>
          </cell>
          <cell r="C57">
            <v>0</v>
          </cell>
          <cell r="D57">
            <v>0</v>
          </cell>
        </row>
        <row r="58">
          <cell r="A58" t="str">
            <v>2818</v>
          </cell>
          <cell r="B58" t="str">
            <v>Amortizarea accesoriilor de productie si inventaru</v>
          </cell>
          <cell r="C58">
            <v>0</v>
          </cell>
          <cell r="D58">
            <v>0</v>
          </cell>
        </row>
        <row r="59">
          <cell r="A59" t="str">
            <v>301</v>
          </cell>
          <cell r="B59" t="str">
            <v>Materiale consumabile</v>
          </cell>
          <cell r="C59">
            <v>153176303.32</v>
          </cell>
          <cell r="D59">
            <v>138469512</v>
          </cell>
        </row>
        <row r="60">
          <cell r="A60" t="str">
            <v>3011</v>
          </cell>
          <cell r="B60" t="str">
            <v>Materiale auxiliare</v>
          </cell>
          <cell r="C60">
            <v>0</v>
          </cell>
          <cell r="D60">
            <v>0</v>
          </cell>
        </row>
        <row r="61">
          <cell r="A61" t="str">
            <v>3011.1</v>
          </cell>
          <cell r="B61" t="str">
            <v>Mater.intretin.-intern</v>
          </cell>
          <cell r="C61">
            <v>0</v>
          </cell>
          <cell r="D61">
            <v>0</v>
          </cell>
        </row>
        <row r="62">
          <cell r="A62" t="str">
            <v>3011.2</v>
          </cell>
          <cell r="B62" t="str">
            <v>Mater.intretinere-VOGT</v>
          </cell>
          <cell r="C62">
            <v>0</v>
          </cell>
          <cell r="D62">
            <v>0</v>
          </cell>
        </row>
        <row r="63">
          <cell r="A63" t="str">
            <v>3012</v>
          </cell>
          <cell r="B63" t="str">
            <v>Combustibili</v>
          </cell>
          <cell r="C63">
            <v>0</v>
          </cell>
          <cell r="D63">
            <v>3830180</v>
          </cell>
        </row>
        <row r="64">
          <cell r="A64" t="str">
            <v>3014</v>
          </cell>
          <cell r="B64" t="str">
            <v>Piese de schimb</v>
          </cell>
          <cell r="C64">
            <v>92127845.95</v>
          </cell>
          <cell r="D64">
            <v>83884448</v>
          </cell>
        </row>
        <row r="65">
          <cell r="A65" t="str">
            <v>3014.1</v>
          </cell>
          <cell r="B65" t="str">
            <v>Piese de schimb-intern</v>
          </cell>
          <cell r="C65">
            <v>269672</v>
          </cell>
          <cell r="D65">
            <v>269672</v>
          </cell>
        </row>
        <row r="66">
          <cell r="A66" t="str">
            <v>3014.2</v>
          </cell>
          <cell r="B66" t="str">
            <v>Piese de schimb-VOGT</v>
          </cell>
          <cell r="C66">
            <v>91858173.95</v>
          </cell>
          <cell r="D66">
            <v>83614776</v>
          </cell>
        </row>
        <row r="67">
          <cell r="A67" t="str">
            <v>3018</v>
          </cell>
          <cell r="B67" t="str">
            <v>Alte materiale consumabile</v>
          </cell>
          <cell r="C67">
            <v>61048457.37</v>
          </cell>
          <cell r="D67">
            <v>50754884</v>
          </cell>
        </row>
        <row r="68">
          <cell r="A68" t="str">
            <v>3018.1</v>
          </cell>
          <cell r="B68" t="str">
            <v>Alte mater.consumab.-intern</v>
          </cell>
          <cell r="C68">
            <v>11895600</v>
          </cell>
          <cell r="D68">
            <v>6879600</v>
          </cell>
        </row>
        <row r="69">
          <cell r="A69" t="str">
            <v>3018.2</v>
          </cell>
          <cell r="B69" t="str">
            <v>Alte mater.consumab.-VOGT</v>
          </cell>
          <cell r="C69">
            <v>49152857.37</v>
          </cell>
          <cell r="D69">
            <v>43875284</v>
          </cell>
        </row>
        <row r="70">
          <cell r="A70" t="str">
            <v>321</v>
          </cell>
          <cell r="B70" t="str">
            <v>Obiecte de inventar</v>
          </cell>
          <cell r="C70">
            <v>2560310</v>
          </cell>
          <cell r="D70">
            <v>5215211</v>
          </cell>
        </row>
        <row r="71">
          <cell r="A71" t="str">
            <v>321.</v>
          </cell>
          <cell r="B71" t="str">
            <v>Obiecte de inventar-intern</v>
          </cell>
          <cell r="C71">
            <v>2560310</v>
          </cell>
          <cell r="D71">
            <v>5215211</v>
          </cell>
        </row>
        <row r="72">
          <cell r="A72" t="str">
            <v>321.01</v>
          </cell>
          <cell r="B72" t="str">
            <v>Obiecte de inventar-intern</v>
          </cell>
          <cell r="C72">
            <v>2560310</v>
          </cell>
          <cell r="D72">
            <v>5215211</v>
          </cell>
        </row>
        <row r="73">
          <cell r="A73" t="str">
            <v>321.02</v>
          </cell>
          <cell r="B73" t="str">
            <v>Obiecte de inventar-VOGT</v>
          </cell>
          <cell r="C73">
            <v>0</v>
          </cell>
          <cell r="D73">
            <v>0</v>
          </cell>
        </row>
        <row r="74">
          <cell r="A74" t="str">
            <v>322</v>
          </cell>
          <cell r="B74" t="str">
            <v>Uzura obiectelor de inventar</v>
          </cell>
          <cell r="C74">
            <v>5215211</v>
          </cell>
          <cell r="D74">
            <v>2560310</v>
          </cell>
        </row>
        <row r="75">
          <cell r="A75" t="str">
            <v>378</v>
          </cell>
          <cell r="B75" t="str">
            <v>Diferente de pret la marfuri</v>
          </cell>
          <cell r="C75">
            <v>0</v>
          </cell>
          <cell r="D75">
            <v>0</v>
          </cell>
        </row>
        <row r="76">
          <cell r="A76" t="str">
            <v>401</v>
          </cell>
          <cell r="B76" t="str">
            <v>Furnizori</v>
          </cell>
          <cell r="C76">
            <v>175230577</v>
          </cell>
          <cell r="D76">
            <v>280673085</v>
          </cell>
        </row>
        <row r="77">
          <cell r="A77" t="str">
            <v>401.</v>
          </cell>
          <cell r="B77" t="str">
            <v>Furnizori interni</v>
          </cell>
          <cell r="C77">
            <v>175230577</v>
          </cell>
          <cell r="D77">
            <v>280673085</v>
          </cell>
        </row>
        <row r="78">
          <cell r="A78" t="str">
            <v>401.01</v>
          </cell>
          <cell r="B78" t="str">
            <v>Furnizori interni</v>
          </cell>
          <cell r="C78">
            <v>152687178</v>
          </cell>
          <cell r="D78">
            <v>258063085</v>
          </cell>
        </row>
        <row r="79">
          <cell r="A79" t="str">
            <v>401.99</v>
          </cell>
          <cell r="B79" t="str">
            <v>Colaboratori</v>
          </cell>
          <cell r="C79">
            <v>22543399</v>
          </cell>
          <cell r="D79">
            <v>22610000</v>
          </cell>
        </row>
        <row r="80">
          <cell r="A80" t="str">
            <v>404</v>
          </cell>
          <cell r="B80" t="str">
            <v>Furnizori de imobilizari</v>
          </cell>
          <cell r="C80">
            <v>433764495</v>
          </cell>
          <cell r="D80">
            <v>355636481</v>
          </cell>
        </row>
        <row r="81">
          <cell r="A81" t="str">
            <v>409</v>
          </cell>
          <cell r="B81" t="str">
            <v>Avansuri acordate furnizorilor</v>
          </cell>
          <cell r="C81">
            <v>55668000</v>
          </cell>
          <cell r="D81">
            <v>0</v>
          </cell>
        </row>
        <row r="82">
          <cell r="A82" t="str">
            <v>411</v>
          </cell>
          <cell r="B82" t="str">
            <v>Clienti</v>
          </cell>
          <cell r="C82">
            <v>1121641011</v>
          </cell>
          <cell r="D82">
            <v>793952326</v>
          </cell>
        </row>
        <row r="83">
          <cell r="A83" t="str">
            <v>419</v>
          </cell>
          <cell r="B83" t="str">
            <v>Clienti - creditori</v>
          </cell>
          <cell r="C83">
            <v>0</v>
          </cell>
          <cell r="D83">
            <v>0</v>
          </cell>
        </row>
        <row r="84">
          <cell r="A84" t="str">
            <v>421</v>
          </cell>
          <cell r="B84" t="str">
            <v>Personal-remuneratii datorate</v>
          </cell>
          <cell r="C84">
            <v>573547423</v>
          </cell>
          <cell r="D84">
            <v>569148305</v>
          </cell>
        </row>
        <row r="85">
          <cell r="A85" t="str">
            <v>423</v>
          </cell>
          <cell r="B85" t="str">
            <v>Personal-ajutoare materiale datorate</v>
          </cell>
          <cell r="C85">
            <v>31349433</v>
          </cell>
          <cell r="D85">
            <v>29782991</v>
          </cell>
        </row>
        <row r="86">
          <cell r="A86" t="str">
            <v>423.</v>
          </cell>
          <cell r="B86" t="str">
            <v>Indemnizatii de boala</v>
          </cell>
          <cell r="C86">
            <v>31349433</v>
          </cell>
          <cell r="D86">
            <v>29782991</v>
          </cell>
        </row>
        <row r="87">
          <cell r="A87" t="str">
            <v>423.01</v>
          </cell>
          <cell r="B87" t="str">
            <v>Indemnizatii de boala</v>
          </cell>
          <cell r="C87">
            <v>31349433</v>
          </cell>
          <cell r="D87">
            <v>29782991</v>
          </cell>
        </row>
        <row r="88">
          <cell r="A88" t="str">
            <v>423.02</v>
          </cell>
          <cell r="B88" t="str">
            <v>Indemnizatii de deces</v>
          </cell>
          <cell r="C88">
            <v>0</v>
          </cell>
          <cell r="D88">
            <v>0</v>
          </cell>
        </row>
        <row r="89">
          <cell r="A89" t="str">
            <v>425</v>
          </cell>
          <cell r="B89" t="str">
            <v>Avansuri acordate personalului</v>
          </cell>
          <cell r="C89">
            <v>189560000</v>
          </cell>
          <cell r="D89">
            <v>185860000</v>
          </cell>
        </row>
        <row r="90">
          <cell r="A90" t="str">
            <v>425.</v>
          </cell>
          <cell r="B90" t="str">
            <v>Avans salarii</v>
          </cell>
          <cell r="C90">
            <v>189560000</v>
          </cell>
          <cell r="D90">
            <v>185860000</v>
          </cell>
        </row>
        <row r="91">
          <cell r="A91" t="str">
            <v>425.01</v>
          </cell>
          <cell r="B91" t="str">
            <v>Avans salarii</v>
          </cell>
          <cell r="C91">
            <v>157250000</v>
          </cell>
          <cell r="D91">
            <v>157250000</v>
          </cell>
        </row>
        <row r="92">
          <cell r="A92" t="str">
            <v>425.02</v>
          </cell>
          <cell r="B92" t="str">
            <v>Avans concediu odihna</v>
          </cell>
          <cell r="C92">
            <v>32310000</v>
          </cell>
          <cell r="D92">
            <v>27510000</v>
          </cell>
        </row>
        <row r="93">
          <cell r="A93" t="str">
            <v>425.03</v>
          </cell>
          <cell r="B93" t="str">
            <v>Alte avansuri</v>
          </cell>
          <cell r="C93">
            <v>0</v>
          </cell>
          <cell r="D93">
            <v>1100000</v>
          </cell>
        </row>
        <row r="94">
          <cell r="A94" t="str">
            <v>427</v>
          </cell>
          <cell r="B94" t="str">
            <v>Retineri din remuneratii datorate tertilor</v>
          </cell>
          <cell r="C94">
            <v>11272000</v>
          </cell>
          <cell r="D94">
            <v>10773000</v>
          </cell>
        </row>
        <row r="95">
          <cell r="A95" t="str">
            <v>427.</v>
          </cell>
          <cell r="B95" t="str">
            <v>B.I.R. Jimbolia</v>
          </cell>
          <cell r="C95">
            <v>11272000</v>
          </cell>
          <cell r="D95">
            <v>10773000</v>
          </cell>
        </row>
        <row r="96">
          <cell r="A96" t="str">
            <v>427.01</v>
          </cell>
          <cell r="B96" t="str">
            <v>B.I.R. Jimbolia</v>
          </cell>
          <cell r="C96">
            <v>8472000</v>
          </cell>
          <cell r="D96">
            <v>8623000</v>
          </cell>
        </row>
        <row r="97">
          <cell r="A97" t="str">
            <v>427.02</v>
          </cell>
          <cell r="B97" t="str">
            <v>Banca de credit coop.-Jimbolia</v>
          </cell>
          <cell r="C97">
            <v>1600000</v>
          </cell>
          <cell r="D97">
            <v>2150000</v>
          </cell>
        </row>
        <row r="98">
          <cell r="A98" t="str">
            <v>427.03</v>
          </cell>
          <cell r="B98" t="str">
            <v>CEC Timisoara</v>
          </cell>
          <cell r="C98">
            <v>0</v>
          </cell>
          <cell r="D98">
            <v>0</v>
          </cell>
        </row>
        <row r="99">
          <cell r="A99" t="str">
            <v>427.04</v>
          </cell>
          <cell r="B99" t="str">
            <v>Bancpost SA Timisoara</v>
          </cell>
          <cell r="C99">
            <v>0</v>
          </cell>
          <cell r="D99">
            <v>0</v>
          </cell>
        </row>
        <row r="100">
          <cell r="A100" t="str">
            <v>427.05</v>
          </cell>
          <cell r="B100" t="str">
            <v>Jimapaterm Serv SA Jimbolia</v>
          </cell>
          <cell r="C100">
            <v>1200000</v>
          </cell>
          <cell r="D100">
            <v>0</v>
          </cell>
        </row>
        <row r="101">
          <cell r="A101" t="str">
            <v>427.06</v>
          </cell>
          <cell r="B101" t="str">
            <v>Coop.Credit Carpinis</v>
          </cell>
          <cell r="C101">
            <v>0</v>
          </cell>
          <cell r="D101">
            <v>0</v>
          </cell>
        </row>
        <row r="102">
          <cell r="A102" t="str">
            <v>427.07</v>
          </cell>
          <cell r="B102" t="str">
            <v>Trezor Jimbolia</v>
          </cell>
          <cell r="C102">
            <v>0</v>
          </cell>
          <cell r="D102">
            <v>0</v>
          </cell>
        </row>
        <row r="103">
          <cell r="A103" t="str">
            <v>428</v>
          </cell>
          <cell r="B103" t="str">
            <v>Alte datorii si creante in legatura cu personalul</v>
          </cell>
          <cell r="C103">
            <v>56451</v>
          </cell>
          <cell r="D103">
            <v>294054</v>
          </cell>
        </row>
        <row r="104">
          <cell r="A104" t="str">
            <v>4282</v>
          </cell>
          <cell r="B104" t="str">
            <v>Alte creante in legatura cu personalul</v>
          </cell>
          <cell r="C104">
            <v>56451</v>
          </cell>
          <cell r="D104">
            <v>294054</v>
          </cell>
        </row>
        <row r="105">
          <cell r="A105" t="str">
            <v>431</v>
          </cell>
          <cell r="B105" t="str">
            <v>Asigurari sociale</v>
          </cell>
          <cell r="C105">
            <v>281951989</v>
          </cell>
          <cell r="D105">
            <v>280010269</v>
          </cell>
        </row>
        <row r="106">
          <cell r="A106" t="str">
            <v>4311</v>
          </cell>
          <cell r="B106" t="str">
            <v>Contributia unitatii la asigurarile sociale</v>
          </cell>
          <cell r="C106">
            <v>254461790</v>
          </cell>
          <cell r="D106">
            <v>252167782</v>
          </cell>
        </row>
        <row r="107">
          <cell r="A107" t="str">
            <v>4311.1</v>
          </cell>
          <cell r="B107" t="str">
            <v>C.A.S.-30%</v>
          </cell>
          <cell r="C107">
            <v>171002777</v>
          </cell>
          <cell r="D107">
            <v>168558778</v>
          </cell>
        </row>
        <row r="108">
          <cell r="A108" t="str">
            <v>4311.2</v>
          </cell>
          <cell r="B108" t="str">
            <v>Contr.7% sanat.-angajator</v>
          </cell>
          <cell r="C108">
            <v>40387584</v>
          </cell>
          <cell r="D108">
            <v>40089266</v>
          </cell>
        </row>
        <row r="109">
          <cell r="A109" t="str">
            <v>4311.3</v>
          </cell>
          <cell r="B109" t="str">
            <v>Contr.7% sanat.-asigurati</v>
          </cell>
          <cell r="C109">
            <v>43071429</v>
          </cell>
          <cell r="D109">
            <v>43519738</v>
          </cell>
        </row>
        <row r="110">
          <cell r="A110" t="str">
            <v>4312</v>
          </cell>
          <cell r="B110" t="str">
            <v>Contrib.5% pensia suplim.</v>
          </cell>
          <cell r="C110">
            <v>27490199</v>
          </cell>
          <cell r="D110">
            <v>27842487</v>
          </cell>
        </row>
        <row r="111">
          <cell r="A111" t="str">
            <v>437</v>
          </cell>
          <cell r="B111" t="str">
            <v>Ajutor de somaj</v>
          </cell>
          <cell r="C111">
            <v>34448567</v>
          </cell>
          <cell r="D111">
            <v>34290022</v>
          </cell>
        </row>
        <row r="112">
          <cell r="A112" t="str">
            <v>4371</v>
          </cell>
          <cell r="B112" t="str">
            <v>Contrib.5% somaj unitate</v>
          </cell>
          <cell r="C112">
            <v>28848274</v>
          </cell>
          <cell r="D112">
            <v>28635190</v>
          </cell>
        </row>
        <row r="113">
          <cell r="A113" t="str">
            <v>4372</v>
          </cell>
          <cell r="B113" t="str">
            <v>Contrib.1% somaj personal</v>
          </cell>
          <cell r="C113">
            <v>5600293</v>
          </cell>
          <cell r="D113">
            <v>5654832</v>
          </cell>
        </row>
        <row r="114">
          <cell r="A114" t="str">
            <v>441</v>
          </cell>
          <cell r="B114" t="str">
            <v>Impozitul pe profit</v>
          </cell>
          <cell r="C114">
            <v>0</v>
          </cell>
          <cell r="D114">
            <v>-67169770</v>
          </cell>
        </row>
        <row r="115">
          <cell r="A115" t="str">
            <v>442</v>
          </cell>
          <cell r="B115" t="str">
            <v>Taxa pe valoarea adaugata</v>
          </cell>
          <cell r="C115">
            <v>265479045.76</v>
          </cell>
          <cell r="D115">
            <v>414802862.88</v>
          </cell>
        </row>
        <row r="116">
          <cell r="A116" t="str">
            <v>4424</v>
          </cell>
          <cell r="B116" t="str">
            <v>TVA de recuperat</v>
          </cell>
          <cell r="C116">
            <v>132739522.88</v>
          </cell>
          <cell r="D116">
            <v>282063340</v>
          </cell>
        </row>
        <row r="117">
          <cell r="A117" t="str">
            <v>4426</v>
          </cell>
          <cell r="B117" t="str">
            <v>TVA deductibila</v>
          </cell>
          <cell r="C117">
            <v>132739522.88</v>
          </cell>
          <cell r="D117">
            <v>132739522.88</v>
          </cell>
        </row>
        <row r="118">
          <cell r="A118" t="str">
            <v>4427</v>
          </cell>
          <cell r="B118" t="str">
            <v>TVA colectata</v>
          </cell>
          <cell r="C118">
            <v>0</v>
          </cell>
          <cell r="D118">
            <v>0</v>
          </cell>
        </row>
        <row r="119">
          <cell r="A119" t="str">
            <v>444</v>
          </cell>
          <cell r="B119" t="str">
            <v>Impozitul pe salarii</v>
          </cell>
          <cell r="C119">
            <v>113946109</v>
          </cell>
          <cell r="D119">
            <v>113000210</v>
          </cell>
        </row>
        <row r="120">
          <cell r="A120" t="str">
            <v>446</v>
          </cell>
          <cell r="B120" t="str">
            <v>Alte impozite, taxe si varsaminte asimilate</v>
          </cell>
          <cell r="C120">
            <v>98205390</v>
          </cell>
          <cell r="D120">
            <v>115347825</v>
          </cell>
        </row>
        <row r="121">
          <cell r="A121" t="str">
            <v>446.</v>
          </cell>
          <cell r="B121" t="str">
            <v>Taxa vamala</v>
          </cell>
          <cell r="C121">
            <v>98205390</v>
          </cell>
          <cell r="D121">
            <v>115347825</v>
          </cell>
        </row>
        <row r="122">
          <cell r="A122" t="str">
            <v>446.01</v>
          </cell>
          <cell r="B122" t="str">
            <v>Taxa vamala</v>
          </cell>
          <cell r="C122">
            <v>31124855</v>
          </cell>
          <cell r="D122">
            <v>31124855</v>
          </cell>
        </row>
        <row r="123">
          <cell r="A123" t="str">
            <v>446.02</v>
          </cell>
          <cell r="B123" t="str">
            <v>Comision vamal</v>
          </cell>
          <cell r="C123">
            <v>460331</v>
          </cell>
          <cell r="D123">
            <v>460331</v>
          </cell>
        </row>
        <row r="124">
          <cell r="A124" t="str">
            <v>446.03</v>
          </cell>
          <cell r="B124" t="str">
            <v>TVA datorat la importuri</v>
          </cell>
          <cell r="C124">
            <v>31022536</v>
          </cell>
          <cell r="D124">
            <v>31022536</v>
          </cell>
        </row>
        <row r="125">
          <cell r="A125" t="str">
            <v>446.04</v>
          </cell>
          <cell r="B125" t="str">
            <v>Taxa firma</v>
          </cell>
          <cell r="C125">
            <v>0</v>
          </cell>
          <cell r="D125">
            <v>0</v>
          </cell>
        </row>
        <row r="126">
          <cell r="A126" t="str">
            <v>446.05</v>
          </cell>
          <cell r="B126" t="str">
            <v>Taxa mijloace transport</v>
          </cell>
          <cell r="C126">
            <v>0</v>
          </cell>
          <cell r="D126">
            <v>0</v>
          </cell>
        </row>
        <row r="127">
          <cell r="A127" t="str">
            <v>446.06</v>
          </cell>
          <cell r="B127" t="str">
            <v>Accize</v>
          </cell>
          <cell r="C127">
            <v>0</v>
          </cell>
          <cell r="D127">
            <v>0</v>
          </cell>
        </row>
        <row r="128">
          <cell r="A128" t="str">
            <v>446.07</v>
          </cell>
          <cell r="B128" t="str">
            <v>Taxa de timbru</v>
          </cell>
          <cell r="C128">
            <v>135000</v>
          </cell>
          <cell r="D128">
            <v>135000</v>
          </cell>
        </row>
        <row r="129">
          <cell r="A129" t="str">
            <v>446.08</v>
          </cell>
          <cell r="B129" t="str">
            <v>Taxa concesionare teren</v>
          </cell>
          <cell r="C129">
            <v>0</v>
          </cell>
          <cell r="D129">
            <v>0</v>
          </cell>
        </row>
        <row r="130">
          <cell r="A130" t="str">
            <v>446.09</v>
          </cell>
          <cell r="B130" t="str">
            <v>Taxa fond special drumuri</v>
          </cell>
          <cell r="C130">
            <v>0</v>
          </cell>
          <cell r="D130">
            <v>0</v>
          </cell>
        </row>
        <row r="131">
          <cell r="A131" t="str">
            <v>446.10</v>
          </cell>
          <cell r="B131" t="str">
            <v>Impozit venit colaboratori</v>
          </cell>
          <cell r="C131">
            <v>3328324</v>
          </cell>
          <cell r="D131">
            <v>5231800</v>
          </cell>
        </row>
        <row r="132">
          <cell r="A132" t="str">
            <v>446.11</v>
          </cell>
          <cell r="B132" t="str">
            <v>Impozit cladiri</v>
          </cell>
          <cell r="C132">
            <v>0</v>
          </cell>
          <cell r="D132">
            <v>0</v>
          </cell>
        </row>
        <row r="133">
          <cell r="A133" t="str">
            <v>446.12</v>
          </cell>
          <cell r="B133" t="str">
            <v>Taxa autoriz.constructii</v>
          </cell>
          <cell r="C133">
            <v>31883544</v>
          </cell>
          <cell r="D133">
            <v>31883544</v>
          </cell>
        </row>
        <row r="134">
          <cell r="A134" t="str">
            <v>446.13</v>
          </cell>
          <cell r="B134" t="str">
            <v>Impozit pe redeventa</v>
          </cell>
          <cell r="C134">
            <v>0</v>
          </cell>
          <cell r="D134">
            <v>0</v>
          </cell>
        </row>
        <row r="135">
          <cell r="A135" t="str">
            <v>446.14</v>
          </cell>
          <cell r="B135" t="str">
            <v>Impozit dobanda/nerezid.</v>
          </cell>
          <cell r="C135">
            <v>0</v>
          </cell>
          <cell r="D135">
            <v>15238959</v>
          </cell>
        </row>
        <row r="136">
          <cell r="A136" t="str">
            <v>446.99</v>
          </cell>
          <cell r="B136" t="str">
            <v>Alte impoz.,taxe si vars.asimilate</v>
          </cell>
          <cell r="C136">
            <v>250800</v>
          </cell>
          <cell r="D136">
            <v>250800</v>
          </cell>
        </row>
        <row r="137">
          <cell r="A137" t="str">
            <v>447</v>
          </cell>
          <cell r="B137" t="str">
            <v>Fonduri speciale - taxe si varsaminte asimilate</v>
          </cell>
          <cell r="C137">
            <v>46993476</v>
          </cell>
          <cell r="D137">
            <v>36651774</v>
          </cell>
        </row>
        <row r="138">
          <cell r="A138" t="str">
            <v>447.</v>
          </cell>
          <cell r="B138" t="str">
            <v>Contr.1% fond risc-accidente</v>
          </cell>
          <cell r="C138">
            <v>46993476</v>
          </cell>
          <cell r="D138">
            <v>36651774</v>
          </cell>
        </row>
        <row r="139">
          <cell r="A139" t="str">
            <v>447.01</v>
          </cell>
          <cell r="B139" t="str">
            <v>Contr.1% fond risc-accidente</v>
          </cell>
          <cell r="C139">
            <v>0</v>
          </cell>
          <cell r="D139">
            <v>0</v>
          </cell>
        </row>
        <row r="140">
          <cell r="A140" t="str">
            <v>447.02</v>
          </cell>
          <cell r="B140" t="str">
            <v>Contrib. 1% risc-accid.</v>
          </cell>
          <cell r="C140">
            <v>0</v>
          </cell>
          <cell r="D140">
            <v>0</v>
          </cell>
        </row>
        <row r="141">
          <cell r="A141" t="str">
            <v>447.03</v>
          </cell>
          <cell r="B141" t="str">
            <v>Contrib.3% fd.solidarit.soc.</v>
          </cell>
          <cell r="C141">
            <v>35186940</v>
          </cell>
          <cell r="D141">
            <v>23709414</v>
          </cell>
        </row>
        <row r="142">
          <cell r="A142" t="str">
            <v>447.04</v>
          </cell>
          <cell r="B142" t="str">
            <v>Contrib.2% invatamant</v>
          </cell>
          <cell r="C142">
            <v>11539310</v>
          </cell>
          <cell r="D142">
            <v>11454076</v>
          </cell>
        </row>
        <row r="143">
          <cell r="A143" t="str">
            <v>447.05</v>
          </cell>
          <cell r="B143" t="str">
            <v>Comision 0,25% DPMOS</v>
          </cell>
          <cell r="C143">
            <v>267226</v>
          </cell>
          <cell r="D143">
            <v>1488284</v>
          </cell>
        </row>
        <row r="144">
          <cell r="A144" t="str">
            <v>448</v>
          </cell>
          <cell r="B144" t="str">
            <v>Alte datorii si creante cu bugetul statului</v>
          </cell>
          <cell r="C144">
            <v>0</v>
          </cell>
          <cell r="D144">
            <v>0</v>
          </cell>
        </row>
        <row r="145">
          <cell r="A145" t="str">
            <v>4481</v>
          </cell>
          <cell r="B145" t="str">
            <v>Alte datorii fata de bugetul statului</v>
          </cell>
          <cell r="C145">
            <v>0</v>
          </cell>
          <cell r="D145">
            <v>0</v>
          </cell>
        </row>
        <row r="146">
          <cell r="A146" t="str">
            <v>456</v>
          </cell>
          <cell r="B146" t="str">
            <v>Decontari cu asociatii privind capitalul</v>
          </cell>
          <cell r="C146">
            <v>0</v>
          </cell>
          <cell r="D146">
            <v>0</v>
          </cell>
        </row>
        <row r="147">
          <cell r="A147" t="str">
            <v>456.</v>
          </cell>
          <cell r="B147" t="str">
            <v>Decont.cu asoc.priv.capitalul-VOGT</v>
          </cell>
          <cell r="C147">
            <v>0</v>
          </cell>
          <cell r="D147">
            <v>0</v>
          </cell>
        </row>
        <row r="148">
          <cell r="A148" t="str">
            <v>456.01</v>
          </cell>
          <cell r="B148" t="str">
            <v>Decont.cu asoc.priv.capitalul-VOGT</v>
          </cell>
          <cell r="C148">
            <v>0</v>
          </cell>
          <cell r="D148">
            <v>0</v>
          </cell>
        </row>
        <row r="149">
          <cell r="A149" t="str">
            <v>461</v>
          </cell>
          <cell r="B149" t="str">
            <v>Debitori diversi</v>
          </cell>
          <cell r="C149">
            <v>0</v>
          </cell>
          <cell r="D149">
            <v>0</v>
          </cell>
        </row>
        <row r="150">
          <cell r="A150" t="str">
            <v>462</v>
          </cell>
          <cell r="B150" t="str">
            <v>Creditori diversi</v>
          </cell>
          <cell r="C150">
            <v>6000000</v>
          </cell>
          <cell r="D150">
            <v>0</v>
          </cell>
        </row>
        <row r="151">
          <cell r="A151" t="str">
            <v>471</v>
          </cell>
          <cell r="B151" t="str">
            <v>Cheltuieli inregistrate in avans</v>
          </cell>
          <cell r="C151">
            <v>1213459735</v>
          </cell>
          <cell r="D151">
            <v>443729</v>
          </cell>
        </row>
        <row r="152">
          <cell r="A152" t="str">
            <v>471.</v>
          </cell>
          <cell r="B152" t="str">
            <v>Chelt.in avans-abonamente</v>
          </cell>
          <cell r="C152">
            <v>1213459735</v>
          </cell>
          <cell r="D152">
            <v>443729</v>
          </cell>
        </row>
        <row r="153">
          <cell r="A153" t="str">
            <v>471.01</v>
          </cell>
          <cell r="B153" t="str">
            <v>Chelt.in avans-abonamente</v>
          </cell>
          <cell r="C153">
            <v>0</v>
          </cell>
          <cell r="D153">
            <v>443729</v>
          </cell>
        </row>
        <row r="154">
          <cell r="A154" t="str">
            <v>471.02</v>
          </cell>
          <cell r="B154" t="str">
            <v>Taxe vama transf.util+3%</v>
          </cell>
          <cell r="C154">
            <v>26559735</v>
          </cell>
          <cell r="D154">
            <v>0</v>
          </cell>
        </row>
        <row r="155">
          <cell r="A155" t="str">
            <v>471.03</v>
          </cell>
          <cell r="B155" t="str">
            <v>Anticipatie Jimapaterm</v>
          </cell>
          <cell r="C155">
            <v>0</v>
          </cell>
          <cell r="D155">
            <v>0</v>
          </cell>
        </row>
        <row r="156">
          <cell r="A156" t="str">
            <v>471.04</v>
          </cell>
          <cell r="B156" t="str">
            <v>Dif.curs.nefav.ramb.credit VOGT</v>
          </cell>
          <cell r="C156">
            <v>1186900000</v>
          </cell>
          <cell r="D156">
            <v>0</v>
          </cell>
        </row>
        <row r="157">
          <cell r="A157" t="str">
            <v>471.05</v>
          </cell>
          <cell r="B157" t="str">
            <v>Prima asig.-plata in avans</v>
          </cell>
          <cell r="C157">
            <v>0</v>
          </cell>
          <cell r="D157">
            <v>0</v>
          </cell>
        </row>
        <row r="158">
          <cell r="A158" t="str">
            <v>471.99</v>
          </cell>
          <cell r="B158" t="str">
            <v>Alte chelt.inreg.in avans</v>
          </cell>
          <cell r="C158">
            <v>0</v>
          </cell>
          <cell r="D158">
            <v>0</v>
          </cell>
        </row>
        <row r="159">
          <cell r="A159" t="str">
            <v>472</v>
          </cell>
          <cell r="B159" t="str">
            <v>Venituri inregistrate in avans</v>
          </cell>
          <cell r="C159">
            <v>20891150</v>
          </cell>
          <cell r="D159">
            <v>0</v>
          </cell>
        </row>
        <row r="160">
          <cell r="A160" t="str">
            <v>473</v>
          </cell>
          <cell r="B160" t="str">
            <v>Decontari din operatii in curs de clarificare</v>
          </cell>
          <cell r="C160">
            <v>0</v>
          </cell>
          <cell r="D160">
            <v>140648378</v>
          </cell>
        </row>
        <row r="161">
          <cell r="A161" t="str">
            <v>476</v>
          </cell>
          <cell r="B161" t="str">
            <v>Diferente de conversie-activ</v>
          </cell>
          <cell r="C161">
            <v>0</v>
          </cell>
          <cell r="D161">
            <v>0</v>
          </cell>
        </row>
        <row r="162">
          <cell r="A162" t="str">
            <v>477</v>
          </cell>
          <cell r="B162" t="str">
            <v>Diferente de conversie-pasiv</v>
          </cell>
          <cell r="C162">
            <v>0</v>
          </cell>
          <cell r="D162">
            <v>0</v>
          </cell>
        </row>
        <row r="163">
          <cell r="A163" t="str">
            <v>512</v>
          </cell>
          <cell r="B163" t="str">
            <v>Conturi curente la banci</v>
          </cell>
          <cell r="C163">
            <v>8134195572.65</v>
          </cell>
          <cell r="D163">
            <v>8398132429</v>
          </cell>
        </row>
        <row r="164">
          <cell r="A164" t="str">
            <v>5121</v>
          </cell>
          <cell r="B164" t="str">
            <v>Cont la banca in lei</v>
          </cell>
          <cell r="C164">
            <v>1731901232.65</v>
          </cell>
          <cell r="D164">
            <v>1737531202</v>
          </cell>
        </row>
        <row r="165">
          <cell r="A165" t="str">
            <v>5121.1</v>
          </cell>
          <cell r="B165" t="str">
            <v>BCR Jimbolia-ROL</v>
          </cell>
          <cell r="C165">
            <v>1731898158</v>
          </cell>
          <cell r="D165">
            <v>1737312292</v>
          </cell>
        </row>
        <row r="166">
          <cell r="A166" t="str">
            <v>5121.2</v>
          </cell>
          <cell r="B166" t="str">
            <v>BRD Timisoara-ROL</v>
          </cell>
          <cell r="C166">
            <v>0</v>
          </cell>
          <cell r="D166">
            <v>0</v>
          </cell>
        </row>
        <row r="167">
          <cell r="A167" t="str">
            <v>5121.3</v>
          </cell>
          <cell r="B167" t="str">
            <v>Banca Austria Buc.-ROL</v>
          </cell>
          <cell r="C167">
            <v>3074.65</v>
          </cell>
          <cell r="D167">
            <v>218910</v>
          </cell>
        </row>
        <row r="168">
          <cell r="A168" t="str">
            <v>5124</v>
          </cell>
          <cell r="B168" t="str">
            <v>Cont la banca in devize</v>
          </cell>
          <cell r="C168">
            <v>6402294340</v>
          </cell>
          <cell r="D168">
            <v>6660601227</v>
          </cell>
        </row>
        <row r="169">
          <cell r="A169" t="str">
            <v>5124.1</v>
          </cell>
          <cell r="B169" t="str">
            <v>Disp.banca in devize-BCR Jimbolia/DEM</v>
          </cell>
          <cell r="C169">
            <v>6402294340</v>
          </cell>
          <cell r="D169">
            <v>6660601227</v>
          </cell>
        </row>
        <row r="170">
          <cell r="A170" t="str">
            <v>5124.1.1</v>
          </cell>
          <cell r="B170" t="str">
            <v>BCR Jimbolia-DEM</v>
          </cell>
          <cell r="C170">
            <v>869577476</v>
          </cell>
          <cell r="D170">
            <v>1456664700</v>
          </cell>
        </row>
        <row r="171">
          <cell r="A171" t="str">
            <v>5124.1.2</v>
          </cell>
          <cell r="B171" t="str">
            <v>BRD Timisoara-DEM</v>
          </cell>
          <cell r="C171">
            <v>47359</v>
          </cell>
          <cell r="D171">
            <v>0</v>
          </cell>
        </row>
        <row r="172">
          <cell r="A172" t="str">
            <v>5124.1.3</v>
          </cell>
          <cell r="B172" t="str">
            <v>Banca Austria Buc.-DEM</v>
          </cell>
          <cell r="C172">
            <v>5532669505</v>
          </cell>
          <cell r="D172">
            <v>5203936527</v>
          </cell>
        </row>
        <row r="173">
          <cell r="A173" t="str">
            <v>5124.1.9</v>
          </cell>
          <cell r="B173" t="str">
            <v>Disp.plati externe-DEM</v>
          </cell>
          <cell r="C173">
            <v>0</v>
          </cell>
          <cell r="D173">
            <v>0</v>
          </cell>
        </row>
        <row r="174">
          <cell r="A174" t="str">
            <v>5125</v>
          </cell>
          <cell r="B174" t="str">
            <v>Sume in curs de decontare</v>
          </cell>
          <cell r="C174">
            <v>0</v>
          </cell>
          <cell r="D174">
            <v>0</v>
          </cell>
        </row>
        <row r="175">
          <cell r="A175" t="str">
            <v>512O</v>
          </cell>
          <cell r="B175" t="str">
            <v>Contul 512 folosit anterior</v>
          </cell>
          <cell r="C175">
            <v>0</v>
          </cell>
          <cell r="D175">
            <v>0</v>
          </cell>
        </row>
        <row r="176">
          <cell r="A176" t="str">
            <v>531</v>
          </cell>
          <cell r="B176" t="str">
            <v>Casa</v>
          </cell>
          <cell r="C176">
            <v>266800000</v>
          </cell>
          <cell r="D176">
            <v>264720428</v>
          </cell>
        </row>
        <row r="177">
          <cell r="A177" t="str">
            <v>5311</v>
          </cell>
          <cell r="B177" t="str">
            <v>Casa in lei</v>
          </cell>
          <cell r="C177">
            <v>266800000</v>
          </cell>
          <cell r="D177">
            <v>264720428</v>
          </cell>
        </row>
        <row r="178">
          <cell r="A178" t="str">
            <v>5314</v>
          </cell>
          <cell r="B178" t="str">
            <v>Casa in devize</v>
          </cell>
          <cell r="C178">
            <v>0</v>
          </cell>
          <cell r="D178">
            <v>0</v>
          </cell>
        </row>
        <row r="179">
          <cell r="A179" t="str">
            <v>5314.1</v>
          </cell>
          <cell r="B179" t="str">
            <v>Casa in devize-DEM</v>
          </cell>
          <cell r="C179">
            <v>0</v>
          </cell>
          <cell r="D179">
            <v>0</v>
          </cell>
        </row>
        <row r="180">
          <cell r="A180" t="str">
            <v>542</v>
          </cell>
          <cell r="B180" t="str">
            <v>Avansuri de trezorerie</v>
          </cell>
          <cell r="C180">
            <v>0</v>
          </cell>
          <cell r="D180">
            <v>0</v>
          </cell>
        </row>
        <row r="181">
          <cell r="A181" t="str">
            <v>542.</v>
          </cell>
          <cell r="B181" t="str">
            <v>Avans spre decontare</v>
          </cell>
          <cell r="C181">
            <v>0</v>
          </cell>
          <cell r="D181">
            <v>0</v>
          </cell>
        </row>
        <row r="182">
          <cell r="A182" t="str">
            <v>542.01</v>
          </cell>
          <cell r="B182" t="str">
            <v>Avans spre decontare</v>
          </cell>
          <cell r="C182">
            <v>0</v>
          </cell>
          <cell r="D182">
            <v>0</v>
          </cell>
        </row>
        <row r="183">
          <cell r="A183" t="str">
            <v>542.02</v>
          </cell>
          <cell r="B183" t="str">
            <v>Avansuri in devize-DEM</v>
          </cell>
          <cell r="C183">
            <v>0</v>
          </cell>
          <cell r="D183">
            <v>0</v>
          </cell>
        </row>
        <row r="184">
          <cell r="A184" t="str">
            <v>581</v>
          </cell>
          <cell r="B184" t="str">
            <v>Viramente interne</v>
          </cell>
          <cell r="C184">
            <v>1717488700</v>
          </cell>
          <cell r="D184">
            <v>1717488700</v>
          </cell>
        </row>
        <row r="185">
          <cell r="A185" t="str">
            <v>601</v>
          </cell>
          <cell r="B185" t="str">
            <v>Cheltuieli cu materialele consumabile</v>
          </cell>
          <cell r="C185">
            <v>143815577</v>
          </cell>
          <cell r="D185">
            <v>143815577</v>
          </cell>
        </row>
        <row r="186">
          <cell r="A186" t="str">
            <v>6011</v>
          </cell>
          <cell r="B186" t="str">
            <v>Cheltuieli cu materialele auxiliare</v>
          </cell>
          <cell r="C186">
            <v>0</v>
          </cell>
          <cell r="D186">
            <v>0</v>
          </cell>
        </row>
        <row r="187">
          <cell r="A187" t="str">
            <v>6012</v>
          </cell>
          <cell r="B187" t="str">
            <v>Cheltuieli privind combustibilul</v>
          </cell>
          <cell r="C187">
            <v>9176245</v>
          </cell>
          <cell r="D187">
            <v>9176245</v>
          </cell>
        </row>
        <row r="188">
          <cell r="A188" t="str">
            <v>6014</v>
          </cell>
          <cell r="B188" t="str">
            <v>Cheltuieli privind piesele de schimb</v>
          </cell>
          <cell r="C188">
            <v>83884448</v>
          </cell>
          <cell r="D188">
            <v>83884448</v>
          </cell>
        </row>
        <row r="189">
          <cell r="A189" t="str">
            <v>6014.1</v>
          </cell>
          <cell r="B189" t="str">
            <v>Chelt.piese de schimb-intern</v>
          </cell>
          <cell r="C189">
            <v>269672</v>
          </cell>
          <cell r="D189">
            <v>269672</v>
          </cell>
        </row>
        <row r="190">
          <cell r="A190" t="str">
            <v>6014.2</v>
          </cell>
          <cell r="B190" t="str">
            <v>Chelt.piese de schimb-VOGT</v>
          </cell>
          <cell r="C190">
            <v>83614776</v>
          </cell>
          <cell r="D190">
            <v>83614776</v>
          </cell>
        </row>
        <row r="191">
          <cell r="A191" t="str">
            <v>6018</v>
          </cell>
          <cell r="B191" t="str">
            <v>Cheltuieli privind alte materiale consumabile</v>
          </cell>
          <cell r="C191">
            <v>50754884</v>
          </cell>
          <cell r="D191">
            <v>50754884</v>
          </cell>
        </row>
        <row r="192">
          <cell r="A192" t="str">
            <v>6018.1</v>
          </cell>
          <cell r="B192" t="str">
            <v>Chelt.alte mat.cons-intern</v>
          </cell>
          <cell r="C192">
            <v>6879600</v>
          </cell>
          <cell r="D192">
            <v>6879600</v>
          </cell>
        </row>
        <row r="193">
          <cell r="A193" t="str">
            <v>6018.2</v>
          </cell>
          <cell r="B193" t="str">
            <v>Chelt.cu alte mat.cons-VOGT</v>
          </cell>
          <cell r="C193">
            <v>43875284</v>
          </cell>
          <cell r="D193">
            <v>43875284</v>
          </cell>
        </row>
        <row r="194">
          <cell r="A194" t="str">
            <v>6018OO</v>
          </cell>
          <cell r="B194" t="str">
            <v>Cheltuieli privind alte materiale consumabile</v>
          </cell>
          <cell r="C194">
            <v>0</v>
          </cell>
          <cell r="D194">
            <v>0</v>
          </cell>
        </row>
        <row r="195">
          <cell r="A195" t="str">
            <v>602</v>
          </cell>
          <cell r="B195" t="str">
            <v>Cheltuieli privind obiectele de inventar</v>
          </cell>
          <cell r="C195">
            <v>2560310</v>
          </cell>
          <cell r="D195">
            <v>2560310</v>
          </cell>
        </row>
        <row r="196">
          <cell r="A196" t="str">
            <v>604</v>
          </cell>
          <cell r="B196" t="str">
            <v>Cheltuieli privind materialele nestocate</v>
          </cell>
          <cell r="C196">
            <v>14055363</v>
          </cell>
          <cell r="D196">
            <v>14055363</v>
          </cell>
        </row>
        <row r="197">
          <cell r="A197" t="str">
            <v>605</v>
          </cell>
          <cell r="B197" t="str">
            <v>Cheltuieli privind energia si apa</v>
          </cell>
          <cell r="C197">
            <v>15521436</v>
          </cell>
          <cell r="D197">
            <v>15521436</v>
          </cell>
        </row>
        <row r="198">
          <cell r="A198" t="str">
            <v>611</v>
          </cell>
          <cell r="B198" t="str">
            <v>Cheltuieli cu intretinerea si reparatiile</v>
          </cell>
          <cell r="C198">
            <v>86066</v>
          </cell>
          <cell r="D198">
            <v>86066</v>
          </cell>
        </row>
        <row r="199">
          <cell r="A199" t="str">
            <v>612</v>
          </cell>
          <cell r="B199" t="str">
            <v>Cheltuieli cu redeventele, locatiile de gestiune s</v>
          </cell>
          <cell r="C199">
            <v>45813559</v>
          </cell>
          <cell r="D199">
            <v>45813559</v>
          </cell>
        </row>
        <row r="200">
          <cell r="A200" t="str">
            <v>613</v>
          </cell>
          <cell r="B200" t="str">
            <v>Cheltuieli cu primele de asigurare</v>
          </cell>
          <cell r="C200">
            <v>1106906</v>
          </cell>
          <cell r="D200">
            <v>1106906</v>
          </cell>
        </row>
        <row r="201">
          <cell r="A201" t="str">
            <v>621</v>
          </cell>
          <cell r="B201" t="str">
            <v>Cheltuieli cu colaboratorii</v>
          </cell>
          <cell r="C201">
            <v>22610000</v>
          </cell>
          <cell r="D201">
            <v>22610000</v>
          </cell>
        </row>
        <row r="202">
          <cell r="A202" t="str">
            <v>622</v>
          </cell>
          <cell r="B202" t="str">
            <v>Cheltuieli privind comisioanele si onorariile</v>
          </cell>
          <cell r="C202">
            <v>0</v>
          </cell>
          <cell r="D202">
            <v>0</v>
          </cell>
        </row>
        <row r="203">
          <cell r="A203" t="str">
            <v>623</v>
          </cell>
          <cell r="B203" t="str">
            <v>Cheltuieli de protocol, reclama si publicitate</v>
          </cell>
          <cell r="C203">
            <v>7002989</v>
          </cell>
          <cell r="D203">
            <v>7002989</v>
          </cell>
        </row>
        <row r="204">
          <cell r="A204" t="str">
            <v>623.</v>
          </cell>
          <cell r="B204" t="str">
            <v>Cheltuieli de protocol</v>
          </cell>
          <cell r="C204">
            <v>7002989</v>
          </cell>
          <cell r="D204">
            <v>7002989</v>
          </cell>
        </row>
        <row r="205">
          <cell r="A205" t="str">
            <v>623.01</v>
          </cell>
          <cell r="B205" t="str">
            <v>Cheltuieli de protocol</v>
          </cell>
          <cell r="C205">
            <v>6729616</v>
          </cell>
          <cell r="D205">
            <v>6729616</v>
          </cell>
        </row>
        <row r="206">
          <cell r="A206" t="str">
            <v>623.02</v>
          </cell>
          <cell r="B206" t="str">
            <v>Chelt.de reclama-publicit.</v>
          </cell>
          <cell r="C206">
            <v>273373</v>
          </cell>
          <cell r="D206">
            <v>273373</v>
          </cell>
        </row>
        <row r="207">
          <cell r="A207" t="str">
            <v>624</v>
          </cell>
          <cell r="B207" t="str">
            <v>Cheltuieli cu transportul de bunuri si de personal</v>
          </cell>
          <cell r="C207">
            <v>1459016</v>
          </cell>
          <cell r="D207">
            <v>1459016</v>
          </cell>
        </row>
        <row r="208">
          <cell r="A208" t="str">
            <v>625</v>
          </cell>
          <cell r="B208" t="str">
            <v>Cheltuieli cu deplasari, detasari si transferari</v>
          </cell>
          <cell r="C208">
            <v>1108400</v>
          </cell>
          <cell r="D208">
            <v>1108400</v>
          </cell>
        </row>
        <row r="209">
          <cell r="A209" t="str">
            <v>626</v>
          </cell>
          <cell r="B209" t="str">
            <v>Cheltuieli postale si taxe de telecomunicatii</v>
          </cell>
          <cell r="C209">
            <v>43094021</v>
          </cell>
          <cell r="D209">
            <v>43094021</v>
          </cell>
        </row>
        <row r="210">
          <cell r="A210" t="str">
            <v>627</v>
          </cell>
          <cell r="B210" t="str">
            <v>Cheltuieli cu serviciile bancare si asimilate</v>
          </cell>
          <cell r="C210">
            <v>106756087</v>
          </cell>
          <cell r="D210">
            <v>106756087</v>
          </cell>
        </row>
        <row r="211">
          <cell r="A211" t="str">
            <v>628</v>
          </cell>
          <cell r="B211" t="str">
            <v>Alte cheltuieli cu serviciile executate de terti</v>
          </cell>
          <cell r="C211">
            <v>23941454</v>
          </cell>
          <cell r="D211">
            <v>23941454</v>
          </cell>
        </row>
        <row r="212">
          <cell r="A212" t="str">
            <v>635</v>
          </cell>
          <cell r="B212" t="str">
            <v>Cheltuieli cu alte impozite, taxe si varsaminte as</v>
          </cell>
          <cell r="C212">
            <v>83339472</v>
          </cell>
          <cell r="D212">
            <v>83339472</v>
          </cell>
        </row>
        <row r="213">
          <cell r="A213" t="str">
            <v>635.</v>
          </cell>
          <cell r="B213" t="str">
            <v>Chelt.alte impoz.,taxe,vars.asim.</v>
          </cell>
          <cell r="C213">
            <v>83339472</v>
          </cell>
          <cell r="D213">
            <v>83339472</v>
          </cell>
        </row>
        <row r="214">
          <cell r="A214" t="str">
            <v>635.01</v>
          </cell>
          <cell r="B214" t="str">
            <v>Chelt.alte impoz.,taxe,vars.asim.</v>
          </cell>
          <cell r="C214">
            <v>81158486</v>
          </cell>
          <cell r="D214">
            <v>81158486</v>
          </cell>
        </row>
        <row r="215">
          <cell r="A215" t="str">
            <v>635.99</v>
          </cell>
          <cell r="B215" t="str">
            <v>TVA deductibila pe chelt.</v>
          </cell>
          <cell r="C215">
            <v>2180986</v>
          </cell>
          <cell r="D215">
            <v>2180986</v>
          </cell>
        </row>
        <row r="216">
          <cell r="A216" t="str">
            <v>641</v>
          </cell>
          <cell r="B216" t="str">
            <v>Cheltuieli cu salariile personalului</v>
          </cell>
          <cell r="C216">
            <v>569148305</v>
          </cell>
          <cell r="D216">
            <v>569148305</v>
          </cell>
        </row>
        <row r="217">
          <cell r="A217" t="str">
            <v>645</v>
          </cell>
          <cell r="B217" t="str">
            <v>Cheltuieli privind asigurarile si protectia social</v>
          </cell>
          <cell r="C217">
            <v>240838726</v>
          </cell>
          <cell r="D217">
            <v>240838726</v>
          </cell>
        </row>
        <row r="218">
          <cell r="A218" t="str">
            <v>6451</v>
          </cell>
          <cell r="B218" t="str">
            <v>Contributia unitatii la asigurarile sociale</v>
          </cell>
          <cell r="C218">
            <v>208648044</v>
          </cell>
          <cell r="D218">
            <v>208648044</v>
          </cell>
        </row>
        <row r="219">
          <cell r="A219" t="str">
            <v>6452</v>
          </cell>
          <cell r="B219" t="str">
            <v>Contributia unitatii pentru ajutorul de somaj</v>
          </cell>
          <cell r="C219">
            <v>28635190</v>
          </cell>
          <cell r="D219">
            <v>28635190</v>
          </cell>
        </row>
        <row r="220">
          <cell r="A220" t="str">
            <v>6458</v>
          </cell>
          <cell r="B220" t="str">
            <v>Alte cheltuieli privind asigurarea si protectia so</v>
          </cell>
          <cell r="C220">
            <v>3555492</v>
          </cell>
          <cell r="D220">
            <v>3555492</v>
          </cell>
        </row>
        <row r="221">
          <cell r="A221" t="str">
            <v>658</v>
          </cell>
          <cell r="B221" t="str">
            <v>Alte cheltuieli de exploatare</v>
          </cell>
          <cell r="C221">
            <v>96.12</v>
          </cell>
          <cell r="D221">
            <v>96.12</v>
          </cell>
        </row>
        <row r="222">
          <cell r="A222" t="str">
            <v>665</v>
          </cell>
          <cell r="B222" t="str">
            <v>Cheltuieli din diferenta de curs valutar</v>
          </cell>
          <cell r="C222">
            <v>5275000</v>
          </cell>
          <cell r="D222">
            <v>5275000</v>
          </cell>
        </row>
        <row r="223">
          <cell r="A223" t="str">
            <v>666</v>
          </cell>
          <cell r="B223" t="str">
            <v>Cheltuieli privind dobinzile</v>
          </cell>
          <cell r="C223">
            <v>152389590</v>
          </cell>
          <cell r="D223">
            <v>152389590</v>
          </cell>
        </row>
        <row r="224">
          <cell r="A224" t="str">
            <v>671</v>
          </cell>
          <cell r="B224" t="str">
            <v>Cheltuieli exceptionale privind operatiile de gest</v>
          </cell>
          <cell r="C224">
            <v>500000</v>
          </cell>
          <cell r="D224">
            <v>500000</v>
          </cell>
        </row>
        <row r="225">
          <cell r="A225" t="str">
            <v>6711</v>
          </cell>
          <cell r="B225" t="str">
            <v>Despagubiri, amenzi si penalitati</v>
          </cell>
          <cell r="C225">
            <v>0</v>
          </cell>
          <cell r="D225">
            <v>0</v>
          </cell>
        </row>
        <row r="226">
          <cell r="A226" t="str">
            <v>6711.1</v>
          </cell>
          <cell r="B226" t="str">
            <v>Majorari si penalitati</v>
          </cell>
          <cell r="C226">
            <v>0</v>
          </cell>
          <cell r="D226">
            <v>0</v>
          </cell>
        </row>
        <row r="227">
          <cell r="A227" t="str">
            <v>6711.2</v>
          </cell>
          <cell r="B227" t="str">
            <v>Amenzi</v>
          </cell>
          <cell r="C227">
            <v>0</v>
          </cell>
          <cell r="D227">
            <v>0</v>
          </cell>
        </row>
        <row r="228">
          <cell r="A228" t="str">
            <v>6711.3</v>
          </cell>
          <cell r="B228" t="str">
            <v>Despagubiri</v>
          </cell>
          <cell r="C228">
            <v>0</v>
          </cell>
          <cell r="D228">
            <v>0</v>
          </cell>
        </row>
        <row r="229">
          <cell r="A229" t="str">
            <v>6718</v>
          </cell>
          <cell r="B229" t="str">
            <v>Alte cheltuieli exceptionale privind operatiile de</v>
          </cell>
          <cell r="C229">
            <v>500000</v>
          </cell>
          <cell r="D229">
            <v>500000</v>
          </cell>
        </row>
        <row r="230">
          <cell r="A230" t="str">
            <v>6718.1</v>
          </cell>
          <cell r="B230" t="str">
            <v>Sponsorizari</v>
          </cell>
          <cell r="C230">
            <v>500000</v>
          </cell>
          <cell r="D230">
            <v>500000</v>
          </cell>
        </row>
        <row r="231">
          <cell r="A231" t="str">
            <v>6718.2</v>
          </cell>
          <cell r="B231" t="str">
            <v>Xxxxxxxxxxxx</v>
          </cell>
          <cell r="C231">
            <v>0</v>
          </cell>
          <cell r="D231">
            <v>0</v>
          </cell>
        </row>
        <row r="232">
          <cell r="A232" t="str">
            <v>6718.3</v>
          </cell>
          <cell r="B232" t="str">
            <v>Chelt.except.-recup.CO pers.transfer.</v>
          </cell>
          <cell r="C232">
            <v>0</v>
          </cell>
          <cell r="D232">
            <v>0</v>
          </cell>
        </row>
        <row r="233">
          <cell r="A233" t="str">
            <v>681</v>
          </cell>
          <cell r="B233" t="str">
            <v>Cheltuieli de exploatare privind amortizarile si p</v>
          </cell>
          <cell r="C233">
            <v>23122693</v>
          </cell>
          <cell r="D233">
            <v>23122693</v>
          </cell>
        </row>
        <row r="234">
          <cell r="A234" t="str">
            <v>6811</v>
          </cell>
          <cell r="B234" t="str">
            <v>Cheltuieli de exploatare privind amortizarea imobi</v>
          </cell>
          <cell r="C234">
            <v>23122693</v>
          </cell>
          <cell r="D234">
            <v>23122693</v>
          </cell>
        </row>
        <row r="235">
          <cell r="A235" t="str">
            <v>691</v>
          </cell>
          <cell r="B235" t="str">
            <v>Cheltuieli cu impozitul pe profit</v>
          </cell>
          <cell r="C235">
            <v>-67169770</v>
          </cell>
          <cell r="D235">
            <v>-67169770</v>
          </cell>
        </row>
        <row r="236">
          <cell r="A236" t="str">
            <v>704</v>
          </cell>
          <cell r="B236" t="str">
            <v>Venituri din lucrari executate si servicii prestat</v>
          </cell>
          <cell r="C236">
            <v>1121641011</v>
          </cell>
          <cell r="D236">
            <v>1121641011</v>
          </cell>
        </row>
        <row r="237">
          <cell r="A237" t="str">
            <v>704.</v>
          </cell>
          <cell r="B237" t="str">
            <v>Venituri export manopera(lohn)</v>
          </cell>
          <cell r="C237">
            <v>1121641011</v>
          </cell>
          <cell r="D237">
            <v>1121641011</v>
          </cell>
        </row>
        <row r="238">
          <cell r="A238" t="str">
            <v>704.01</v>
          </cell>
          <cell r="B238" t="str">
            <v>Venituri export manopera(lohn)</v>
          </cell>
          <cell r="C238">
            <v>1121641011</v>
          </cell>
          <cell r="D238">
            <v>1121641011</v>
          </cell>
        </row>
        <row r="239">
          <cell r="A239" t="str">
            <v>708</v>
          </cell>
          <cell r="B239" t="str">
            <v>Venituri din activitati diverse</v>
          </cell>
          <cell r="C239">
            <v>0</v>
          </cell>
          <cell r="D239">
            <v>0</v>
          </cell>
        </row>
        <row r="240">
          <cell r="A240" t="str">
            <v>708.</v>
          </cell>
          <cell r="B240" t="str">
            <v>Venituri din vanzari deseuri</v>
          </cell>
          <cell r="C240">
            <v>0</v>
          </cell>
          <cell r="D240">
            <v>0</v>
          </cell>
        </row>
        <row r="241">
          <cell r="A241" t="str">
            <v>708.01</v>
          </cell>
          <cell r="B241" t="str">
            <v>Venituri din vanzari deseuri</v>
          </cell>
          <cell r="C241">
            <v>0</v>
          </cell>
          <cell r="D241">
            <v>0</v>
          </cell>
        </row>
        <row r="242">
          <cell r="A242" t="str">
            <v>708.02</v>
          </cell>
          <cell r="B242" t="str">
            <v>Venituri din recup.energie el.</v>
          </cell>
          <cell r="C242">
            <v>0</v>
          </cell>
          <cell r="D242">
            <v>0</v>
          </cell>
        </row>
        <row r="243">
          <cell r="A243" t="str">
            <v>722</v>
          </cell>
          <cell r="B243" t="str">
            <v>Venituri din productia de imobilizari corporale</v>
          </cell>
          <cell r="C243">
            <v>0</v>
          </cell>
          <cell r="D243">
            <v>0</v>
          </cell>
        </row>
        <row r="244">
          <cell r="A244" t="str">
            <v>758</v>
          </cell>
          <cell r="B244" t="str">
            <v>Alte venituri din exploatare</v>
          </cell>
          <cell r="C244">
            <v>11654704</v>
          </cell>
          <cell r="D244">
            <v>11654704</v>
          </cell>
        </row>
        <row r="245">
          <cell r="A245" t="str">
            <v>758.</v>
          </cell>
          <cell r="B245" t="str">
            <v>Recup.conced.odihna necuv.</v>
          </cell>
          <cell r="C245">
            <v>11654704</v>
          </cell>
          <cell r="D245">
            <v>11654704</v>
          </cell>
        </row>
        <row r="246">
          <cell r="A246" t="str">
            <v>758.01</v>
          </cell>
          <cell r="B246" t="str">
            <v>Recup.conced.odihna necuv.</v>
          </cell>
          <cell r="C246">
            <v>-144410</v>
          </cell>
          <cell r="D246">
            <v>-144410</v>
          </cell>
        </row>
        <row r="247">
          <cell r="A247" t="str">
            <v>758.02</v>
          </cell>
          <cell r="B247" t="str">
            <v>Reducere 7% CAS cf.HG 2/99</v>
          </cell>
          <cell r="C247">
            <v>11799114</v>
          </cell>
          <cell r="D247">
            <v>11799114</v>
          </cell>
        </row>
        <row r="248">
          <cell r="A248" t="str">
            <v>758.09</v>
          </cell>
          <cell r="B248" t="str">
            <v>Alte venituri expl.-diverse</v>
          </cell>
          <cell r="C248">
            <v>0</v>
          </cell>
          <cell r="D248">
            <v>0</v>
          </cell>
        </row>
        <row r="249">
          <cell r="A249" t="str">
            <v>765</v>
          </cell>
          <cell r="B249" t="str">
            <v>Venituri din diferente de curs valutar</v>
          </cell>
          <cell r="C249">
            <v>32917636</v>
          </cell>
          <cell r="D249">
            <v>32917636</v>
          </cell>
        </row>
        <row r="250">
          <cell r="A250" t="str">
            <v>766</v>
          </cell>
          <cell r="B250" t="str">
            <v>Venituri din dobinzi</v>
          </cell>
          <cell r="C250">
            <v>112735.65</v>
          </cell>
          <cell r="D250">
            <v>112735.65</v>
          </cell>
        </row>
        <row r="251">
          <cell r="A251" t="str">
            <v>767</v>
          </cell>
          <cell r="B251" t="str">
            <v>Venituri din sconturi obtinute</v>
          </cell>
          <cell r="C251">
            <v>0</v>
          </cell>
          <cell r="D251">
            <v>0</v>
          </cell>
        </row>
        <row r="252">
          <cell r="A252" t="str">
            <v>768</v>
          </cell>
          <cell r="B252" t="str">
            <v>Alte venituri financiare</v>
          </cell>
          <cell r="C252">
            <v>0</v>
          </cell>
          <cell r="D252">
            <v>0</v>
          </cell>
        </row>
        <row r="253">
          <cell r="A253" t="str">
            <v>771</v>
          </cell>
          <cell r="B253" t="str">
            <v>Venituri exceptionale din operatiuni de gestiune</v>
          </cell>
          <cell r="C253">
            <v>126550597.32</v>
          </cell>
          <cell r="D253">
            <v>126550597.32</v>
          </cell>
        </row>
        <row r="254">
          <cell r="A254" t="str">
            <v>7718</v>
          </cell>
          <cell r="B254" t="str">
            <v>Alte venituri exceptionale din operatiuni de gesti</v>
          </cell>
          <cell r="C254">
            <v>126550597.32</v>
          </cell>
          <cell r="D254">
            <v>126550597.32</v>
          </cell>
        </row>
        <row r="255">
          <cell r="A255" t="str">
            <v>7718.1</v>
          </cell>
          <cell r="B255" t="str">
            <v>Valori mater.import-titlu gratuit</v>
          </cell>
          <cell r="C255">
            <v>121663688.32</v>
          </cell>
          <cell r="D255">
            <v>121663688.32</v>
          </cell>
        </row>
        <row r="256">
          <cell r="A256" t="str">
            <v>7718.2</v>
          </cell>
          <cell r="B256" t="str">
            <v>Dif.rotunjire la import</v>
          </cell>
          <cell r="C256">
            <v>-482</v>
          </cell>
          <cell r="D256">
            <v>-482</v>
          </cell>
        </row>
        <row r="257">
          <cell r="A257" t="str">
            <v>7718.3</v>
          </cell>
          <cell r="B257" t="str">
            <v>Penalit.,imputatii,popriri</v>
          </cell>
          <cell r="C257">
            <v>4887391</v>
          </cell>
          <cell r="D257">
            <v>4887391</v>
          </cell>
        </row>
        <row r="258">
          <cell r="A258" t="str">
            <v>7718.4</v>
          </cell>
          <cell r="B258" t="str">
            <v>Regulariz.CO pers.transf.</v>
          </cell>
          <cell r="C258">
            <v>0</v>
          </cell>
          <cell r="D258">
            <v>0</v>
          </cell>
        </row>
        <row r="259">
          <cell r="A259" t="str">
            <v>7718OO</v>
          </cell>
          <cell r="B259" t="str">
            <v>Venituri exceptionale din operatiuni de gestiune</v>
          </cell>
          <cell r="C259">
            <v>0</v>
          </cell>
          <cell r="D259">
            <v>0</v>
          </cell>
        </row>
      </sheetData>
      <sheetData sheetId="3">
        <row r="2">
          <cell r="A2" t="str">
            <v>101</v>
          </cell>
          <cell r="B2" t="str">
            <v>Capital social</v>
          </cell>
          <cell r="C2">
            <v>0</v>
          </cell>
          <cell r="D2">
            <v>0</v>
          </cell>
        </row>
        <row r="3">
          <cell r="A3" t="str">
            <v>1011</v>
          </cell>
          <cell r="B3" t="str">
            <v>Capital subscris nevarsat</v>
          </cell>
          <cell r="C3">
            <v>0</v>
          </cell>
          <cell r="D3">
            <v>0</v>
          </cell>
        </row>
        <row r="4">
          <cell r="A4" t="str">
            <v>1012</v>
          </cell>
          <cell r="B4" t="str">
            <v>Capital subscris varsat</v>
          </cell>
          <cell r="C4">
            <v>0</v>
          </cell>
          <cell r="D4">
            <v>0</v>
          </cell>
        </row>
        <row r="5">
          <cell r="A5" t="str">
            <v>107</v>
          </cell>
          <cell r="B5" t="str">
            <v>Rezultatul reportat</v>
          </cell>
          <cell r="C5">
            <v>0</v>
          </cell>
          <cell r="D5">
            <v>0</v>
          </cell>
        </row>
        <row r="6">
          <cell r="A6" t="str">
            <v>107.</v>
          </cell>
          <cell r="B6" t="str">
            <v>Rezult.report-Pierdere'98</v>
          </cell>
          <cell r="C6">
            <v>0</v>
          </cell>
          <cell r="D6">
            <v>0</v>
          </cell>
        </row>
        <row r="7">
          <cell r="A7" t="str">
            <v>107.98</v>
          </cell>
          <cell r="B7" t="str">
            <v>Rezult.report-Pierdere'98</v>
          </cell>
          <cell r="C7">
            <v>0</v>
          </cell>
          <cell r="D7">
            <v>0</v>
          </cell>
        </row>
        <row r="8">
          <cell r="A8" t="str">
            <v>108</v>
          </cell>
          <cell r="B8" t="str">
            <v>Contul intreprinzatorului</v>
          </cell>
          <cell r="C8">
            <v>0</v>
          </cell>
          <cell r="D8">
            <v>0</v>
          </cell>
        </row>
        <row r="9">
          <cell r="A9" t="str">
            <v>118.01</v>
          </cell>
          <cell r="B9" t="str">
            <v>Alte fond.-surse proprii de finantare</v>
          </cell>
          <cell r="C9">
            <v>0</v>
          </cell>
          <cell r="D9">
            <v>0</v>
          </cell>
        </row>
        <row r="10">
          <cell r="A10" t="str">
            <v>121</v>
          </cell>
          <cell r="B10" t="str">
            <v>Profit si pierdere</v>
          </cell>
          <cell r="C10">
            <v>1299613387.87</v>
          </cell>
          <cell r="D10">
            <v>1100734964.02</v>
          </cell>
        </row>
        <row r="11">
          <cell r="A11" t="str">
            <v>121.</v>
          </cell>
          <cell r="B11" t="str">
            <v>Profit/pierdere-Sold'98</v>
          </cell>
          <cell r="C11">
            <v>0</v>
          </cell>
          <cell r="D11">
            <v>0</v>
          </cell>
        </row>
        <row r="12">
          <cell r="A12" t="str">
            <v>121.98</v>
          </cell>
          <cell r="B12" t="str">
            <v>Profit/pierdere-Sold'98</v>
          </cell>
          <cell r="C12">
            <v>0</v>
          </cell>
          <cell r="D12">
            <v>0</v>
          </cell>
        </row>
        <row r="13">
          <cell r="A13" t="str">
            <v>1211</v>
          </cell>
          <cell r="B13" t="str">
            <v>Profit si pierdere exploatare</v>
          </cell>
          <cell r="C13">
            <v>1278872048.87</v>
          </cell>
          <cell r="D13">
            <v>1017419252</v>
          </cell>
        </row>
        <row r="14">
          <cell r="A14" t="str">
            <v>1212</v>
          </cell>
          <cell r="B14" t="str">
            <v>Profit si pierdere finaciar</v>
          </cell>
          <cell r="C14">
            <v>20741339</v>
          </cell>
          <cell r="D14">
            <v>18927388.86</v>
          </cell>
        </row>
        <row r="15">
          <cell r="A15" t="str">
            <v>1213</v>
          </cell>
          <cell r="B15" t="str">
            <v>Profit si pierdere exceptional</v>
          </cell>
          <cell r="C15">
            <v>0</v>
          </cell>
          <cell r="D15">
            <v>64388323.16</v>
          </cell>
        </row>
        <row r="16">
          <cell r="A16" t="str">
            <v>1215</v>
          </cell>
          <cell r="B16" t="str">
            <v>Profit si pierdere impozit profit</v>
          </cell>
          <cell r="C16">
            <v>0</v>
          </cell>
          <cell r="D16">
            <v>0</v>
          </cell>
        </row>
        <row r="17">
          <cell r="A17" t="str">
            <v>129</v>
          </cell>
          <cell r="B17" t="str">
            <v>Repartizarea profitului</v>
          </cell>
          <cell r="C17">
            <v>0</v>
          </cell>
          <cell r="D17">
            <v>0</v>
          </cell>
        </row>
        <row r="18">
          <cell r="A18" t="str">
            <v>129.01</v>
          </cell>
          <cell r="B18" t="str">
            <v>Repartiz.prof.-surse proprii de finantare</v>
          </cell>
          <cell r="C18">
            <v>0</v>
          </cell>
          <cell r="D18">
            <v>0</v>
          </cell>
        </row>
        <row r="19">
          <cell r="A19" t="str">
            <v>129.07</v>
          </cell>
          <cell r="B19" t="str">
            <v>Repartiz.profit.-acop.pierd.an precedent</v>
          </cell>
          <cell r="C19">
            <v>0</v>
          </cell>
          <cell r="D19">
            <v>0</v>
          </cell>
        </row>
        <row r="20">
          <cell r="A20" t="str">
            <v>162</v>
          </cell>
          <cell r="B20" t="str">
            <v>Credit bancar pe term.lung</v>
          </cell>
          <cell r="C20">
            <v>0</v>
          </cell>
          <cell r="D20">
            <v>5613000000</v>
          </cell>
        </row>
        <row r="21">
          <cell r="A21" t="str">
            <v>1621</v>
          </cell>
          <cell r="B21" t="str">
            <v>Credit bancar pe term.lung</v>
          </cell>
          <cell r="C21">
            <v>0</v>
          </cell>
          <cell r="D21">
            <v>5613000000</v>
          </cell>
        </row>
        <row r="22">
          <cell r="A22" t="str">
            <v>167</v>
          </cell>
          <cell r="B22" t="str">
            <v>Alte imprumuturi si datorii asimilate</v>
          </cell>
          <cell r="C22">
            <v>0</v>
          </cell>
          <cell r="D22">
            <v>0</v>
          </cell>
        </row>
        <row r="23">
          <cell r="A23" t="str">
            <v>201</v>
          </cell>
          <cell r="B23" t="str">
            <v>Cheltuieli de constituire</v>
          </cell>
          <cell r="C23">
            <v>0</v>
          </cell>
          <cell r="D23">
            <v>0</v>
          </cell>
        </row>
        <row r="24">
          <cell r="A24" t="str">
            <v>208</v>
          </cell>
          <cell r="B24" t="str">
            <v>Alte imobilizari necorporale</v>
          </cell>
          <cell r="C24">
            <v>0</v>
          </cell>
          <cell r="D24">
            <v>0</v>
          </cell>
        </row>
        <row r="25">
          <cell r="A25" t="str">
            <v>211</v>
          </cell>
          <cell r="B25" t="str">
            <v>Terenuri</v>
          </cell>
          <cell r="C25">
            <v>57443738</v>
          </cell>
          <cell r="D25">
            <v>0</v>
          </cell>
        </row>
        <row r="26">
          <cell r="A26" t="str">
            <v>2111</v>
          </cell>
          <cell r="B26" t="str">
            <v>Terenuri</v>
          </cell>
          <cell r="C26">
            <v>57443738</v>
          </cell>
          <cell r="D26">
            <v>0</v>
          </cell>
        </row>
        <row r="27">
          <cell r="A27" t="str">
            <v>2111.1</v>
          </cell>
          <cell r="B27" t="str">
            <v>Terenuri-Cerbului 1A</v>
          </cell>
          <cell r="C27">
            <v>57443738</v>
          </cell>
          <cell r="D27">
            <v>0</v>
          </cell>
        </row>
        <row r="28">
          <cell r="A28" t="str">
            <v>212</v>
          </cell>
          <cell r="B28" t="str">
            <v>Mijloace fixe</v>
          </cell>
          <cell r="C28">
            <v>171411226</v>
          </cell>
          <cell r="D28">
            <v>0</v>
          </cell>
        </row>
        <row r="29">
          <cell r="A29" t="str">
            <v>2121</v>
          </cell>
          <cell r="B29" t="str">
            <v>Constructii</v>
          </cell>
          <cell r="C29">
            <v>169329846</v>
          </cell>
          <cell r="D29">
            <v>0</v>
          </cell>
        </row>
        <row r="30">
          <cell r="A30" t="str">
            <v>2122</v>
          </cell>
          <cell r="B30" t="str">
            <v>Echip.tehnologice(masini,utilaje)</v>
          </cell>
          <cell r="C30">
            <v>0</v>
          </cell>
          <cell r="D30">
            <v>0</v>
          </cell>
        </row>
        <row r="31">
          <cell r="A31" t="str">
            <v>2123</v>
          </cell>
          <cell r="B31" t="str">
            <v>Apar.instal.masur,contr,regl.</v>
          </cell>
          <cell r="C31">
            <v>1099000</v>
          </cell>
          <cell r="D31">
            <v>0</v>
          </cell>
        </row>
        <row r="32">
          <cell r="A32" t="str">
            <v>2124</v>
          </cell>
          <cell r="B32" t="str">
            <v>Mijloace de transport</v>
          </cell>
          <cell r="C32">
            <v>0</v>
          </cell>
          <cell r="D32">
            <v>0</v>
          </cell>
        </row>
        <row r="33">
          <cell r="A33" t="str">
            <v>2125</v>
          </cell>
          <cell r="B33" t="str">
            <v>Mijloace de transport</v>
          </cell>
          <cell r="C33">
            <v>0</v>
          </cell>
          <cell r="D33">
            <v>0</v>
          </cell>
        </row>
        <row r="34">
          <cell r="A34" t="str">
            <v>2126</v>
          </cell>
          <cell r="B34" t="str">
            <v>Mobilier,birotica..alte active</v>
          </cell>
          <cell r="C34">
            <v>982380</v>
          </cell>
          <cell r="D34">
            <v>0</v>
          </cell>
        </row>
        <row r="35">
          <cell r="A35" t="str">
            <v>2127</v>
          </cell>
          <cell r="B35" t="str">
            <v>Unelte, accesorii de productie si inventar gospoda</v>
          </cell>
          <cell r="C35">
            <v>0</v>
          </cell>
          <cell r="D35">
            <v>0</v>
          </cell>
        </row>
        <row r="36">
          <cell r="A36" t="str">
            <v>2128</v>
          </cell>
          <cell r="B36" t="str">
            <v>Alte active corporale</v>
          </cell>
          <cell r="C36">
            <v>0</v>
          </cell>
          <cell r="D36">
            <v>0</v>
          </cell>
        </row>
        <row r="37">
          <cell r="A37" t="str">
            <v>231</v>
          </cell>
          <cell r="B37" t="str">
            <v>Imobilizari in curs corporale</v>
          </cell>
          <cell r="C37">
            <v>1548136914</v>
          </cell>
          <cell r="D37">
            <v>5362346</v>
          </cell>
        </row>
        <row r="38">
          <cell r="A38" t="str">
            <v>231.</v>
          </cell>
          <cell r="B38" t="str">
            <v>Grup social</v>
          </cell>
          <cell r="C38">
            <v>1548136914</v>
          </cell>
          <cell r="D38">
            <v>5362346</v>
          </cell>
        </row>
        <row r="39">
          <cell r="A39" t="str">
            <v>231.01</v>
          </cell>
          <cell r="B39" t="str">
            <v>Grup social</v>
          </cell>
          <cell r="C39">
            <v>0</v>
          </cell>
          <cell r="D39">
            <v>0</v>
          </cell>
        </row>
        <row r="40">
          <cell r="A40" t="str">
            <v>231.02</v>
          </cell>
          <cell r="B40" t="str">
            <v>Canalizare exterioara</v>
          </cell>
          <cell r="C40">
            <v>0</v>
          </cell>
          <cell r="D40">
            <v>0</v>
          </cell>
        </row>
        <row r="41">
          <cell r="A41" t="str">
            <v>231.03</v>
          </cell>
          <cell r="B41" t="str">
            <v>Platforma curte</v>
          </cell>
          <cell r="C41">
            <v>0</v>
          </cell>
          <cell r="D41">
            <v>0</v>
          </cell>
        </row>
        <row r="42">
          <cell r="A42" t="str">
            <v>231.04</v>
          </cell>
          <cell r="B42" t="str">
            <v>Platforma exterioara</v>
          </cell>
          <cell r="C42">
            <v>0</v>
          </cell>
          <cell r="D42">
            <v>0</v>
          </cell>
        </row>
        <row r="43">
          <cell r="A43" t="str">
            <v>231.05</v>
          </cell>
          <cell r="B43" t="str">
            <v>Hala productie "Butler"</v>
          </cell>
          <cell r="C43">
            <v>1531474430</v>
          </cell>
          <cell r="D43">
            <v>0</v>
          </cell>
        </row>
        <row r="44">
          <cell r="A44" t="str">
            <v>231.06</v>
          </cell>
          <cell r="B44" t="str">
            <v>Pod canal centura</v>
          </cell>
          <cell r="C44">
            <v>0</v>
          </cell>
          <cell r="D44">
            <v>0</v>
          </cell>
        </row>
        <row r="45">
          <cell r="A45" t="str">
            <v>231.07</v>
          </cell>
          <cell r="B45" t="str">
            <v>Recipient tampon</v>
          </cell>
          <cell r="C45">
            <v>0</v>
          </cell>
          <cell r="D45">
            <v>0</v>
          </cell>
        </row>
        <row r="46">
          <cell r="A46" t="str">
            <v>231.08</v>
          </cell>
          <cell r="B46" t="str">
            <v>Moderniz.grup adm-tiv</v>
          </cell>
          <cell r="C46">
            <v>11300138</v>
          </cell>
          <cell r="D46">
            <v>0</v>
          </cell>
        </row>
        <row r="47">
          <cell r="A47" t="str">
            <v>231.09</v>
          </cell>
          <cell r="B47" t="str">
            <v>Put forat</v>
          </cell>
          <cell r="C47">
            <v>0</v>
          </cell>
          <cell r="D47">
            <v>0</v>
          </cell>
        </row>
        <row r="48">
          <cell r="A48" t="str">
            <v>231.10</v>
          </cell>
          <cell r="B48" t="str">
            <v>Rampa incarc.-descarc.</v>
          </cell>
          <cell r="C48">
            <v>5362346</v>
          </cell>
          <cell r="D48">
            <v>5362346</v>
          </cell>
        </row>
        <row r="49">
          <cell r="A49" t="str">
            <v>231.11</v>
          </cell>
          <cell r="B49" t="str">
            <v>Hala Butler II</v>
          </cell>
          <cell r="C49">
            <v>0</v>
          </cell>
          <cell r="D49">
            <v>0</v>
          </cell>
        </row>
        <row r="50">
          <cell r="A50" t="str">
            <v>267</v>
          </cell>
          <cell r="B50" t="str">
            <v>Creante imobilizate</v>
          </cell>
          <cell r="C50">
            <v>0</v>
          </cell>
          <cell r="D50">
            <v>0</v>
          </cell>
        </row>
        <row r="51">
          <cell r="A51" t="str">
            <v>2677</v>
          </cell>
          <cell r="B51" t="str">
            <v>Alte creante imobilizate</v>
          </cell>
          <cell r="C51">
            <v>0</v>
          </cell>
          <cell r="D51">
            <v>0</v>
          </cell>
        </row>
        <row r="52">
          <cell r="A52" t="str">
            <v>280</v>
          </cell>
          <cell r="B52" t="str">
            <v>Amortizari privind imobilizarile necorporale</v>
          </cell>
          <cell r="C52">
            <v>0</v>
          </cell>
          <cell r="D52">
            <v>0</v>
          </cell>
        </row>
        <row r="53">
          <cell r="A53" t="str">
            <v>2801</v>
          </cell>
          <cell r="B53" t="str">
            <v>Amortizarea cheltuielilor de constituire</v>
          </cell>
          <cell r="C53">
            <v>0</v>
          </cell>
          <cell r="D53">
            <v>0</v>
          </cell>
        </row>
        <row r="54">
          <cell r="A54" t="str">
            <v>2808</v>
          </cell>
          <cell r="B54" t="str">
            <v>Amortizarea altor imobilizari necorporale</v>
          </cell>
          <cell r="C54">
            <v>0</v>
          </cell>
          <cell r="D54">
            <v>0</v>
          </cell>
        </row>
        <row r="55">
          <cell r="A55" t="str">
            <v>281</v>
          </cell>
          <cell r="B55" t="str">
            <v>Amortizari privind imobilizarile corporale</v>
          </cell>
          <cell r="C55">
            <v>0</v>
          </cell>
          <cell r="D55">
            <v>23369069</v>
          </cell>
        </row>
        <row r="56">
          <cell r="A56" t="str">
            <v>2811</v>
          </cell>
          <cell r="B56" t="str">
            <v>Amortiz.constructiilor</v>
          </cell>
          <cell r="C56">
            <v>0</v>
          </cell>
          <cell r="D56">
            <v>3774094</v>
          </cell>
        </row>
        <row r="57">
          <cell r="A57" t="str">
            <v>2812</v>
          </cell>
          <cell r="B57" t="str">
            <v>Amortiz.echip.tehnologice</v>
          </cell>
          <cell r="C57">
            <v>0</v>
          </cell>
          <cell r="D57">
            <v>545031</v>
          </cell>
        </row>
        <row r="58">
          <cell r="A58" t="str">
            <v>2813</v>
          </cell>
          <cell r="B58" t="str">
            <v>Amortiz.apar,inst.mas,contr,regl.</v>
          </cell>
          <cell r="C58">
            <v>0</v>
          </cell>
          <cell r="D58">
            <v>11910177</v>
          </cell>
        </row>
        <row r="59">
          <cell r="A59" t="str">
            <v>2814</v>
          </cell>
          <cell r="B59" t="str">
            <v>Amortiz.mijl.de transport</v>
          </cell>
          <cell r="C59">
            <v>0</v>
          </cell>
          <cell r="D59">
            <v>5888343</v>
          </cell>
        </row>
        <row r="60">
          <cell r="A60" t="str">
            <v>2815</v>
          </cell>
          <cell r="B60" t="str">
            <v>Amortizarea mijloacelor de transport</v>
          </cell>
          <cell r="C60">
            <v>0</v>
          </cell>
          <cell r="D60">
            <v>0</v>
          </cell>
        </row>
        <row r="61">
          <cell r="A61" t="str">
            <v>2816</v>
          </cell>
          <cell r="B61" t="str">
            <v>Amortiz.mobilier,birotica...</v>
          </cell>
          <cell r="C61">
            <v>0</v>
          </cell>
          <cell r="D61">
            <v>1251424</v>
          </cell>
        </row>
        <row r="62">
          <cell r="A62" t="str">
            <v>2817</v>
          </cell>
          <cell r="B62" t="str">
            <v>Amortiz.unelt,dispoz,mobilier,birot.</v>
          </cell>
          <cell r="C62">
            <v>0</v>
          </cell>
          <cell r="D62">
            <v>0</v>
          </cell>
        </row>
        <row r="63">
          <cell r="A63" t="str">
            <v>2818</v>
          </cell>
          <cell r="B63" t="str">
            <v>Amortizarea accesoriilor de productie si inventaru</v>
          </cell>
          <cell r="C63">
            <v>0</v>
          </cell>
          <cell r="D63">
            <v>0</v>
          </cell>
        </row>
        <row r="64">
          <cell r="A64" t="str">
            <v>301</v>
          </cell>
          <cell r="B64" t="str">
            <v>Materiale consumabile</v>
          </cell>
          <cell r="C64">
            <v>188345967.51</v>
          </cell>
          <cell r="D64">
            <v>164460440</v>
          </cell>
        </row>
        <row r="65">
          <cell r="A65" t="str">
            <v>3011</v>
          </cell>
          <cell r="B65" t="str">
            <v>Materiale auxiliare</v>
          </cell>
          <cell r="C65">
            <v>0</v>
          </cell>
          <cell r="D65">
            <v>0</v>
          </cell>
        </row>
        <row r="66">
          <cell r="A66" t="str">
            <v>3011.1</v>
          </cell>
          <cell r="B66" t="str">
            <v>Mater.intretin.-intern</v>
          </cell>
          <cell r="C66">
            <v>0</v>
          </cell>
          <cell r="D66">
            <v>0</v>
          </cell>
        </row>
        <row r="67">
          <cell r="A67" t="str">
            <v>3011.2</v>
          </cell>
          <cell r="B67" t="str">
            <v>Mater.intretinere-VOGT</v>
          </cell>
          <cell r="C67">
            <v>0</v>
          </cell>
          <cell r="D67">
            <v>0</v>
          </cell>
        </row>
        <row r="68">
          <cell r="A68" t="str">
            <v>3012</v>
          </cell>
          <cell r="B68" t="str">
            <v>Combustibili</v>
          </cell>
          <cell r="C68">
            <v>49765986.2</v>
          </cell>
          <cell r="D68">
            <v>41409900</v>
          </cell>
        </row>
        <row r="69">
          <cell r="A69" t="str">
            <v>3014</v>
          </cell>
          <cell r="B69" t="str">
            <v>Piese de schimb</v>
          </cell>
          <cell r="C69">
            <v>99100649.64</v>
          </cell>
          <cell r="D69">
            <v>85219621</v>
          </cell>
        </row>
        <row r="70">
          <cell r="A70" t="str">
            <v>3014.1</v>
          </cell>
          <cell r="B70" t="str">
            <v>Piese de schimb-intern</v>
          </cell>
          <cell r="C70">
            <v>0</v>
          </cell>
          <cell r="D70">
            <v>0</v>
          </cell>
        </row>
        <row r="71">
          <cell r="A71" t="str">
            <v>3014.2</v>
          </cell>
          <cell r="B71" t="str">
            <v>Piese de schimb-VOGT</v>
          </cell>
          <cell r="C71">
            <v>99100649.64</v>
          </cell>
          <cell r="D71">
            <v>85219621</v>
          </cell>
        </row>
        <row r="72">
          <cell r="A72" t="str">
            <v>3018</v>
          </cell>
          <cell r="B72" t="str">
            <v>Alte materiale consumabile</v>
          </cell>
          <cell r="C72">
            <v>39479331.67</v>
          </cell>
          <cell r="D72">
            <v>37830919</v>
          </cell>
        </row>
        <row r="73">
          <cell r="A73" t="str">
            <v>3018.1</v>
          </cell>
          <cell r="B73" t="str">
            <v>Alte mater.consumab.-intern</v>
          </cell>
          <cell r="C73">
            <v>3063133</v>
          </cell>
          <cell r="D73">
            <v>4773133</v>
          </cell>
        </row>
        <row r="74">
          <cell r="A74" t="str">
            <v>3018.2</v>
          </cell>
          <cell r="B74" t="str">
            <v>Alte mater.consumab.-VOGT</v>
          </cell>
          <cell r="C74">
            <v>36416198.67</v>
          </cell>
          <cell r="D74">
            <v>33057786</v>
          </cell>
        </row>
        <row r="75">
          <cell r="A75" t="str">
            <v>321</v>
          </cell>
          <cell r="B75" t="str">
            <v>Obiecte de inventar</v>
          </cell>
          <cell r="C75">
            <v>5292737.12</v>
          </cell>
          <cell r="D75">
            <v>0</v>
          </cell>
        </row>
        <row r="76">
          <cell r="A76" t="str">
            <v>321.</v>
          </cell>
          <cell r="B76" t="str">
            <v>Obiecte de inventar-intern</v>
          </cell>
          <cell r="C76">
            <v>5292737.12</v>
          </cell>
          <cell r="D76">
            <v>0</v>
          </cell>
        </row>
        <row r="77">
          <cell r="A77" t="str">
            <v>321.01</v>
          </cell>
          <cell r="B77" t="str">
            <v>Obiecte de inventar-intern</v>
          </cell>
          <cell r="C77">
            <v>0</v>
          </cell>
          <cell r="D77">
            <v>0</v>
          </cell>
        </row>
        <row r="78">
          <cell r="A78" t="str">
            <v>321.02</v>
          </cell>
          <cell r="B78" t="str">
            <v>Obiecte de inventar-VOGT</v>
          </cell>
          <cell r="C78">
            <v>5292737.12</v>
          </cell>
          <cell r="D78">
            <v>0</v>
          </cell>
        </row>
        <row r="79">
          <cell r="A79" t="str">
            <v>322</v>
          </cell>
          <cell r="B79" t="str">
            <v>Uzura obiectelor de inventar</v>
          </cell>
          <cell r="C79">
            <v>0</v>
          </cell>
          <cell r="D79">
            <v>0</v>
          </cell>
        </row>
        <row r="80">
          <cell r="A80" t="str">
            <v>378</v>
          </cell>
          <cell r="B80" t="str">
            <v>Diferente de pret la marfuri</v>
          </cell>
          <cell r="C80">
            <v>0</v>
          </cell>
          <cell r="D80">
            <v>0</v>
          </cell>
        </row>
        <row r="81">
          <cell r="A81" t="str">
            <v>401</v>
          </cell>
          <cell r="B81" t="str">
            <v>Furnizori</v>
          </cell>
          <cell r="C81">
            <v>309894969</v>
          </cell>
          <cell r="D81">
            <v>149749085</v>
          </cell>
        </row>
        <row r="82">
          <cell r="A82" t="str">
            <v>401.</v>
          </cell>
          <cell r="B82" t="str">
            <v>Furnizori interni</v>
          </cell>
          <cell r="C82">
            <v>309894969</v>
          </cell>
          <cell r="D82">
            <v>149749085</v>
          </cell>
        </row>
        <row r="83">
          <cell r="A83" t="str">
            <v>401.01</v>
          </cell>
          <cell r="B83" t="str">
            <v>Furnizori interni</v>
          </cell>
          <cell r="C83">
            <v>301177869</v>
          </cell>
          <cell r="D83">
            <v>141307585</v>
          </cell>
        </row>
        <row r="84">
          <cell r="A84" t="str">
            <v>401.99</v>
          </cell>
          <cell r="B84" t="str">
            <v>Colaboratori</v>
          </cell>
          <cell r="C84">
            <v>8717100</v>
          </cell>
          <cell r="D84">
            <v>8441500</v>
          </cell>
        </row>
        <row r="85">
          <cell r="A85" t="str">
            <v>404</v>
          </cell>
          <cell r="B85" t="str">
            <v>Furnizori de imobilizari</v>
          </cell>
          <cell r="C85">
            <v>704917168</v>
          </cell>
          <cell r="D85">
            <v>699969168</v>
          </cell>
        </row>
        <row r="86">
          <cell r="A86" t="str">
            <v>409</v>
          </cell>
          <cell r="B86" t="str">
            <v>Avansuri acordate furnizorilor</v>
          </cell>
          <cell r="C86">
            <v>0</v>
          </cell>
          <cell r="D86">
            <v>57634769</v>
          </cell>
        </row>
        <row r="87">
          <cell r="A87" t="str">
            <v>411</v>
          </cell>
          <cell r="B87" t="str">
            <v>Clienti</v>
          </cell>
          <cell r="C87">
            <v>990320731</v>
          </cell>
          <cell r="D87">
            <v>1253028728</v>
          </cell>
        </row>
        <row r="88">
          <cell r="A88" t="str">
            <v>419</v>
          </cell>
          <cell r="B88" t="str">
            <v>Clienti - creditori</v>
          </cell>
          <cell r="C88">
            <v>0</v>
          </cell>
          <cell r="D88">
            <v>0</v>
          </cell>
        </row>
        <row r="89">
          <cell r="A89" t="str">
            <v>421</v>
          </cell>
          <cell r="B89" t="str">
            <v>Personal-remuneratii datorate</v>
          </cell>
          <cell r="C89">
            <v>570416710</v>
          </cell>
          <cell r="D89">
            <v>594233561</v>
          </cell>
        </row>
        <row r="90">
          <cell r="A90" t="str">
            <v>423</v>
          </cell>
          <cell r="B90" t="str">
            <v>Personal-ajutoare materiale datorate</v>
          </cell>
          <cell r="C90">
            <v>29782991</v>
          </cell>
          <cell r="D90">
            <v>32910514</v>
          </cell>
        </row>
        <row r="91">
          <cell r="A91" t="str">
            <v>423.</v>
          </cell>
          <cell r="B91" t="str">
            <v>Indemnizatii de boala</v>
          </cell>
          <cell r="C91">
            <v>29782991</v>
          </cell>
          <cell r="D91">
            <v>32910514</v>
          </cell>
        </row>
        <row r="92">
          <cell r="A92" t="str">
            <v>423.01</v>
          </cell>
          <cell r="B92" t="str">
            <v>Indemnizatii de boala</v>
          </cell>
          <cell r="C92">
            <v>29782991</v>
          </cell>
          <cell r="D92">
            <v>32910514</v>
          </cell>
        </row>
        <row r="93">
          <cell r="A93" t="str">
            <v>423.02</v>
          </cell>
          <cell r="B93" t="str">
            <v>Indemnizatii de deces</v>
          </cell>
          <cell r="C93">
            <v>0</v>
          </cell>
          <cell r="D93">
            <v>0</v>
          </cell>
        </row>
        <row r="94">
          <cell r="A94" t="str">
            <v>425</v>
          </cell>
          <cell r="B94" t="str">
            <v>Avansuri acordate personalului</v>
          </cell>
          <cell r="C94">
            <v>180600000</v>
          </cell>
          <cell r="D94">
            <v>187230000</v>
          </cell>
        </row>
        <row r="95">
          <cell r="A95" t="str">
            <v>425.</v>
          </cell>
          <cell r="B95" t="str">
            <v>Avans salarii</v>
          </cell>
          <cell r="C95">
            <v>180600000</v>
          </cell>
          <cell r="D95">
            <v>187230000</v>
          </cell>
        </row>
        <row r="96">
          <cell r="A96" t="str">
            <v>425.01</v>
          </cell>
          <cell r="B96" t="str">
            <v>Avans salarii</v>
          </cell>
          <cell r="C96">
            <v>168350000</v>
          </cell>
          <cell r="D96">
            <v>168350000</v>
          </cell>
        </row>
        <row r="97">
          <cell r="A97" t="str">
            <v>425.02</v>
          </cell>
          <cell r="B97" t="str">
            <v>Avans concediu odihna</v>
          </cell>
          <cell r="C97">
            <v>12250000</v>
          </cell>
          <cell r="D97">
            <v>18880000</v>
          </cell>
        </row>
        <row r="98">
          <cell r="A98" t="str">
            <v>425.03</v>
          </cell>
          <cell r="B98" t="str">
            <v>Alte avansuri</v>
          </cell>
          <cell r="C98">
            <v>0</v>
          </cell>
          <cell r="D98">
            <v>0</v>
          </cell>
        </row>
        <row r="99">
          <cell r="A99" t="str">
            <v>427</v>
          </cell>
          <cell r="B99" t="str">
            <v>Retineri din remuneratii datorate tertilor</v>
          </cell>
          <cell r="C99">
            <v>10773000</v>
          </cell>
          <cell r="D99">
            <v>8729500</v>
          </cell>
        </row>
        <row r="100">
          <cell r="A100" t="str">
            <v>427.</v>
          </cell>
          <cell r="B100" t="str">
            <v>B.I.R. Jimbolia</v>
          </cell>
          <cell r="C100">
            <v>10773000</v>
          </cell>
          <cell r="D100">
            <v>8729500</v>
          </cell>
        </row>
        <row r="101">
          <cell r="A101" t="str">
            <v>427.01</v>
          </cell>
          <cell r="B101" t="str">
            <v>B.I.R. Jimbolia</v>
          </cell>
          <cell r="C101">
            <v>8623000</v>
          </cell>
          <cell r="D101">
            <v>7179500</v>
          </cell>
        </row>
        <row r="102">
          <cell r="A102" t="str">
            <v>427.02</v>
          </cell>
          <cell r="B102" t="str">
            <v>Banca de credit coop.-Jimbolia</v>
          </cell>
          <cell r="C102">
            <v>2150000</v>
          </cell>
          <cell r="D102">
            <v>750000</v>
          </cell>
        </row>
        <row r="103">
          <cell r="A103" t="str">
            <v>427.03</v>
          </cell>
          <cell r="B103" t="str">
            <v>CEC Timisoara</v>
          </cell>
          <cell r="C103">
            <v>0</v>
          </cell>
          <cell r="D103">
            <v>0</v>
          </cell>
        </row>
        <row r="104">
          <cell r="A104" t="str">
            <v>427.04</v>
          </cell>
          <cell r="B104" t="str">
            <v>Bancpost SA Timisoara</v>
          </cell>
          <cell r="C104">
            <v>0</v>
          </cell>
          <cell r="D104">
            <v>0</v>
          </cell>
        </row>
        <row r="105">
          <cell r="A105" t="str">
            <v>427.05</v>
          </cell>
          <cell r="B105" t="str">
            <v>Jimapaterm Serv SA Jimbolia</v>
          </cell>
          <cell r="C105">
            <v>0</v>
          </cell>
          <cell r="D105">
            <v>0</v>
          </cell>
        </row>
        <row r="106">
          <cell r="A106" t="str">
            <v>427.06</v>
          </cell>
          <cell r="B106" t="str">
            <v>Coop.Credit Carpinis</v>
          </cell>
          <cell r="C106">
            <v>0</v>
          </cell>
          <cell r="D106">
            <v>500000</v>
          </cell>
        </row>
        <row r="107">
          <cell r="A107" t="str">
            <v>427.07</v>
          </cell>
          <cell r="B107" t="str">
            <v>Trezor Jimbolia</v>
          </cell>
          <cell r="C107">
            <v>0</v>
          </cell>
          <cell r="D107">
            <v>300000</v>
          </cell>
        </row>
        <row r="108">
          <cell r="A108" t="str">
            <v>428</v>
          </cell>
          <cell r="B108" t="str">
            <v>Alte datorii si creante in legatura cu personalul</v>
          </cell>
          <cell r="C108">
            <v>10871</v>
          </cell>
          <cell r="D108">
            <v>0</v>
          </cell>
        </row>
        <row r="109">
          <cell r="A109" t="str">
            <v>4282</v>
          </cell>
          <cell r="B109" t="str">
            <v>Alte creante in legatura cu personalul</v>
          </cell>
          <cell r="C109">
            <v>10871</v>
          </cell>
          <cell r="D109">
            <v>0</v>
          </cell>
        </row>
        <row r="110">
          <cell r="A110" t="str">
            <v>431</v>
          </cell>
          <cell r="B110" t="str">
            <v>Asigurari sociale</v>
          </cell>
          <cell r="C110">
            <v>282796579</v>
          </cell>
          <cell r="D110">
            <v>291951430</v>
          </cell>
        </row>
        <row r="111">
          <cell r="A111" t="str">
            <v>4311</v>
          </cell>
          <cell r="B111" t="str">
            <v>Contributia unitatii la asigurarile sociale</v>
          </cell>
          <cell r="C111">
            <v>254954092</v>
          </cell>
          <cell r="D111">
            <v>264670667</v>
          </cell>
        </row>
        <row r="112">
          <cell r="A112" t="str">
            <v>4311.1</v>
          </cell>
          <cell r="B112" t="str">
            <v>C.A.S.-30%</v>
          </cell>
          <cell r="C112">
            <v>171345088</v>
          </cell>
          <cell r="D112">
            <v>178270068</v>
          </cell>
        </row>
        <row r="113">
          <cell r="A113" t="str">
            <v>4311.2</v>
          </cell>
          <cell r="B113" t="str">
            <v>Contr.7% sanat.-angajator</v>
          </cell>
          <cell r="C113">
            <v>40089266</v>
          </cell>
          <cell r="D113">
            <v>41915625</v>
          </cell>
        </row>
        <row r="114">
          <cell r="A114" t="str">
            <v>4311.3</v>
          </cell>
          <cell r="B114" t="str">
            <v>Contr.7% sanat.-asigurati</v>
          </cell>
          <cell r="C114">
            <v>43519738</v>
          </cell>
          <cell r="D114">
            <v>44484974</v>
          </cell>
        </row>
        <row r="115">
          <cell r="A115" t="str">
            <v>4312</v>
          </cell>
          <cell r="B115" t="str">
            <v>Contrib.5% pensia suplim.</v>
          </cell>
          <cell r="C115">
            <v>27842487</v>
          </cell>
          <cell r="D115">
            <v>27280763</v>
          </cell>
        </row>
        <row r="116">
          <cell r="A116" t="str">
            <v>437</v>
          </cell>
          <cell r="B116" t="str">
            <v>Ajutor de somaj</v>
          </cell>
          <cell r="C116">
            <v>34290022</v>
          </cell>
          <cell r="D116">
            <v>35490300</v>
          </cell>
        </row>
        <row r="117">
          <cell r="A117" t="str">
            <v>4371</v>
          </cell>
          <cell r="B117" t="str">
            <v>Contrib.5% somaj unitate</v>
          </cell>
          <cell r="C117">
            <v>28635190</v>
          </cell>
          <cell r="D117">
            <v>29939732</v>
          </cell>
        </row>
        <row r="118">
          <cell r="A118" t="str">
            <v>4372</v>
          </cell>
          <cell r="B118" t="str">
            <v>Contrib.1% somaj personal</v>
          </cell>
          <cell r="C118">
            <v>5654832</v>
          </cell>
          <cell r="D118">
            <v>5550568</v>
          </cell>
        </row>
        <row r="119">
          <cell r="A119" t="str">
            <v>441</v>
          </cell>
          <cell r="B119" t="str">
            <v>Impozitul pe profit</v>
          </cell>
          <cell r="C119">
            <v>0</v>
          </cell>
          <cell r="D119">
            <v>0</v>
          </cell>
        </row>
        <row r="120">
          <cell r="A120" t="str">
            <v>442</v>
          </cell>
          <cell r="B120" t="str">
            <v>Taxa pe valoarea adaugata</v>
          </cell>
          <cell r="C120">
            <v>306085157.32</v>
          </cell>
          <cell r="D120">
            <v>294716387.66</v>
          </cell>
        </row>
        <row r="121">
          <cell r="A121" t="str">
            <v>4424</v>
          </cell>
          <cell r="B121" t="str">
            <v>TVA de recuperat</v>
          </cell>
          <cell r="C121">
            <v>152064458.66</v>
          </cell>
          <cell r="D121">
            <v>140695689</v>
          </cell>
        </row>
        <row r="122">
          <cell r="A122" t="str">
            <v>4426</v>
          </cell>
          <cell r="B122" t="str">
            <v>TVA deductibila</v>
          </cell>
          <cell r="C122">
            <v>153042578.66</v>
          </cell>
          <cell r="D122">
            <v>153042578.66</v>
          </cell>
        </row>
        <row r="123">
          <cell r="A123" t="str">
            <v>4427</v>
          </cell>
          <cell r="B123" t="str">
            <v>TVA colectata</v>
          </cell>
          <cell r="C123">
            <v>978120</v>
          </cell>
          <cell r="D123">
            <v>978120</v>
          </cell>
        </row>
        <row r="124">
          <cell r="A124" t="str">
            <v>444</v>
          </cell>
          <cell r="B124" t="str">
            <v>Impozitul pe salarii</v>
          </cell>
          <cell r="C124">
            <v>115008833</v>
          </cell>
          <cell r="D124">
            <v>121600370</v>
          </cell>
        </row>
        <row r="125">
          <cell r="A125" t="str">
            <v>446</v>
          </cell>
          <cell r="B125" t="str">
            <v>Alte impozite, taxe si varsaminte asimilate</v>
          </cell>
          <cell r="C125">
            <v>77295521</v>
          </cell>
          <cell r="D125">
            <v>59945457</v>
          </cell>
        </row>
        <row r="126">
          <cell r="A126" t="str">
            <v>446.</v>
          </cell>
          <cell r="B126" t="str">
            <v>Taxa vamala</v>
          </cell>
          <cell r="C126">
            <v>77295521</v>
          </cell>
          <cell r="D126">
            <v>59945457</v>
          </cell>
        </row>
        <row r="127">
          <cell r="A127" t="str">
            <v>446.01</v>
          </cell>
          <cell r="B127" t="str">
            <v>Taxa vamala</v>
          </cell>
          <cell r="C127">
            <v>27572886</v>
          </cell>
          <cell r="D127">
            <v>27572886</v>
          </cell>
        </row>
        <row r="128">
          <cell r="A128" t="str">
            <v>446.02</v>
          </cell>
          <cell r="B128" t="str">
            <v>Comision vamal</v>
          </cell>
          <cell r="C128">
            <v>329961</v>
          </cell>
          <cell r="D128">
            <v>329961</v>
          </cell>
        </row>
        <row r="129">
          <cell r="A129" t="str">
            <v>446.03</v>
          </cell>
          <cell r="B129" t="str">
            <v>TVA datorat la importuri</v>
          </cell>
          <cell r="C129">
            <v>29813710</v>
          </cell>
          <cell r="D129">
            <v>29813710</v>
          </cell>
        </row>
        <row r="130">
          <cell r="A130" t="str">
            <v>446.04</v>
          </cell>
          <cell r="B130" t="str">
            <v>Taxa firma</v>
          </cell>
          <cell r="C130">
            <v>0</v>
          </cell>
          <cell r="D130">
            <v>0</v>
          </cell>
        </row>
        <row r="131">
          <cell r="A131" t="str">
            <v>446.05</v>
          </cell>
          <cell r="B131" t="str">
            <v>Taxa mijloace transport</v>
          </cell>
          <cell r="C131">
            <v>0</v>
          </cell>
          <cell r="D131">
            <v>0</v>
          </cell>
        </row>
        <row r="132">
          <cell r="A132" t="str">
            <v>446.06</v>
          </cell>
          <cell r="B132" t="str">
            <v>Accize</v>
          </cell>
          <cell r="C132">
            <v>0</v>
          </cell>
          <cell r="D132">
            <v>0</v>
          </cell>
        </row>
        <row r="133">
          <cell r="A133" t="str">
            <v>446.07</v>
          </cell>
          <cell r="B133" t="str">
            <v>Taxa de timbru</v>
          </cell>
          <cell r="C133">
            <v>0</v>
          </cell>
          <cell r="D133">
            <v>0</v>
          </cell>
        </row>
        <row r="134">
          <cell r="A134" t="str">
            <v>446.08</v>
          </cell>
          <cell r="B134" t="str">
            <v>Taxa concesionare teren</v>
          </cell>
          <cell r="C134">
            <v>0</v>
          </cell>
          <cell r="D134">
            <v>0</v>
          </cell>
        </row>
        <row r="135">
          <cell r="A135" t="str">
            <v>446.09</v>
          </cell>
          <cell r="B135" t="str">
            <v>Taxa fond special drumuri</v>
          </cell>
          <cell r="C135">
            <v>0</v>
          </cell>
          <cell r="D135">
            <v>0</v>
          </cell>
        </row>
        <row r="136">
          <cell r="A136" t="str">
            <v>446.10</v>
          </cell>
          <cell r="B136" t="str">
            <v>Impozit venit colaboratori</v>
          </cell>
          <cell r="C136">
            <v>4240005</v>
          </cell>
          <cell r="D136">
            <v>2128900</v>
          </cell>
        </row>
        <row r="137">
          <cell r="A137" t="str">
            <v>446.11</v>
          </cell>
          <cell r="B137" t="str">
            <v>Impozit cladiri</v>
          </cell>
          <cell r="C137">
            <v>0</v>
          </cell>
          <cell r="D137">
            <v>0</v>
          </cell>
        </row>
        <row r="138">
          <cell r="A138" t="str">
            <v>446.12</v>
          </cell>
          <cell r="B138" t="str">
            <v>Taxa autoriz.constructii</v>
          </cell>
          <cell r="C138">
            <v>0</v>
          </cell>
          <cell r="D138">
            <v>0</v>
          </cell>
        </row>
        <row r="139">
          <cell r="A139" t="str">
            <v>446.13</v>
          </cell>
          <cell r="B139" t="str">
            <v>Impozit pe redeventa</v>
          </cell>
          <cell r="C139">
            <v>0</v>
          </cell>
          <cell r="D139">
            <v>0</v>
          </cell>
        </row>
        <row r="140">
          <cell r="A140" t="str">
            <v>446.14</v>
          </cell>
          <cell r="B140" t="str">
            <v>Impozit dobanda/nerezid.</v>
          </cell>
          <cell r="C140">
            <v>15238959</v>
          </cell>
          <cell r="D140">
            <v>0</v>
          </cell>
        </row>
        <row r="141">
          <cell r="A141" t="str">
            <v>446.15</v>
          </cell>
          <cell r="B141" t="str">
            <v>Alte impozite, taxe si varsaminte asimilate</v>
          </cell>
          <cell r="C141">
            <v>0</v>
          </cell>
          <cell r="D141">
            <v>0</v>
          </cell>
        </row>
        <row r="142">
          <cell r="A142" t="str">
            <v>446.99</v>
          </cell>
          <cell r="B142" t="str">
            <v>Alte impoz.,taxe si vars.asimilate</v>
          </cell>
          <cell r="C142">
            <v>100000</v>
          </cell>
          <cell r="D142">
            <v>100000</v>
          </cell>
        </row>
        <row r="143">
          <cell r="A143" t="str">
            <v>447</v>
          </cell>
          <cell r="B143" t="str">
            <v>Fonduri speciale - taxe si varsaminte asimilate</v>
          </cell>
          <cell r="C143">
            <v>36651774</v>
          </cell>
          <cell r="D143">
            <v>37561069</v>
          </cell>
        </row>
        <row r="144">
          <cell r="A144" t="str">
            <v>447.</v>
          </cell>
          <cell r="B144" t="str">
            <v>Contr.1% fond risc-accidente</v>
          </cell>
          <cell r="C144">
            <v>36651774</v>
          </cell>
          <cell r="D144">
            <v>37561069</v>
          </cell>
        </row>
        <row r="145">
          <cell r="A145" t="str">
            <v>447.01</v>
          </cell>
          <cell r="B145" t="str">
            <v>Contr.1% fond risc-accidente</v>
          </cell>
          <cell r="C145">
            <v>0</v>
          </cell>
          <cell r="D145">
            <v>0</v>
          </cell>
        </row>
        <row r="146">
          <cell r="A146" t="str">
            <v>447.02</v>
          </cell>
          <cell r="B146" t="str">
            <v>Contrib. 1% risc-accid.</v>
          </cell>
          <cell r="C146">
            <v>0</v>
          </cell>
          <cell r="D146">
            <v>0</v>
          </cell>
        </row>
        <row r="147">
          <cell r="A147" t="str">
            <v>447.03</v>
          </cell>
          <cell r="B147" t="str">
            <v>Contrib.3% fd.solidarit.soc.</v>
          </cell>
          <cell r="C147">
            <v>23709414</v>
          </cell>
          <cell r="D147">
            <v>24067084</v>
          </cell>
        </row>
        <row r="148">
          <cell r="A148" t="str">
            <v>447.04</v>
          </cell>
          <cell r="B148" t="str">
            <v>Contrib.2% invatamant</v>
          </cell>
          <cell r="C148">
            <v>11454076</v>
          </cell>
          <cell r="D148">
            <v>11975893</v>
          </cell>
        </row>
        <row r="149">
          <cell r="A149" t="str">
            <v>447.05</v>
          </cell>
          <cell r="B149" t="str">
            <v>Comision 0,25% DPMOS</v>
          </cell>
          <cell r="C149">
            <v>1488284</v>
          </cell>
          <cell r="D149">
            <v>1518092</v>
          </cell>
        </row>
        <row r="150">
          <cell r="A150" t="str">
            <v>448</v>
          </cell>
          <cell r="B150" t="str">
            <v>Alte datorii si creante cu bugetul statului</v>
          </cell>
          <cell r="C150">
            <v>0</v>
          </cell>
          <cell r="D150">
            <v>0</v>
          </cell>
        </row>
        <row r="151">
          <cell r="A151" t="str">
            <v>4481</v>
          </cell>
          <cell r="B151" t="str">
            <v>Alte datorii fata de bugetul statului</v>
          </cell>
          <cell r="C151">
            <v>0</v>
          </cell>
          <cell r="D151">
            <v>0</v>
          </cell>
        </row>
        <row r="152">
          <cell r="A152" t="str">
            <v>456</v>
          </cell>
          <cell r="B152" t="str">
            <v>Decontari cu asociatii privind capitalul</v>
          </cell>
          <cell r="C152">
            <v>0</v>
          </cell>
          <cell r="D152">
            <v>0</v>
          </cell>
        </row>
        <row r="153">
          <cell r="A153" t="str">
            <v>456.</v>
          </cell>
          <cell r="B153" t="str">
            <v>Decont.cu asoc.priv.capitalul-VOGT</v>
          </cell>
          <cell r="C153">
            <v>0</v>
          </cell>
          <cell r="D153">
            <v>0</v>
          </cell>
        </row>
        <row r="154">
          <cell r="A154" t="str">
            <v>456.01</v>
          </cell>
          <cell r="B154" t="str">
            <v>Decont.cu asoc.priv.capitalul-VOGT</v>
          </cell>
          <cell r="C154">
            <v>0</v>
          </cell>
          <cell r="D154">
            <v>0</v>
          </cell>
        </row>
        <row r="155">
          <cell r="A155" t="str">
            <v>461</v>
          </cell>
          <cell r="B155" t="str">
            <v>Debitori diversi</v>
          </cell>
          <cell r="C155">
            <v>13725833</v>
          </cell>
          <cell r="D155">
            <v>0</v>
          </cell>
        </row>
        <row r="156">
          <cell r="A156" t="str">
            <v>462</v>
          </cell>
          <cell r="B156" t="str">
            <v>Creditori diversi</v>
          </cell>
          <cell r="C156">
            <v>323843291</v>
          </cell>
          <cell r="D156">
            <v>323843291</v>
          </cell>
        </row>
        <row r="157">
          <cell r="A157" t="str">
            <v>471</v>
          </cell>
          <cell r="B157" t="str">
            <v>Cheltuieli inregistrate in avans</v>
          </cell>
          <cell r="C157">
            <v>-1192092338</v>
          </cell>
          <cell r="D157">
            <v>305729</v>
          </cell>
        </row>
        <row r="158">
          <cell r="A158" t="str">
            <v>471.</v>
          </cell>
          <cell r="B158" t="str">
            <v>Chelt.in avans-abonamente</v>
          </cell>
          <cell r="C158">
            <v>-1192092338</v>
          </cell>
          <cell r="D158">
            <v>305729</v>
          </cell>
        </row>
        <row r="159">
          <cell r="A159" t="str">
            <v>471.01</v>
          </cell>
          <cell r="B159" t="str">
            <v>Chelt.in avans-abonamente</v>
          </cell>
          <cell r="C159">
            <v>0</v>
          </cell>
          <cell r="D159">
            <v>305729</v>
          </cell>
        </row>
        <row r="160">
          <cell r="A160" t="str">
            <v>471.02</v>
          </cell>
          <cell r="B160" t="str">
            <v>Taxe vama transf.util+3%</v>
          </cell>
          <cell r="C160">
            <v>-7198704</v>
          </cell>
          <cell r="D160">
            <v>0</v>
          </cell>
        </row>
        <row r="161">
          <cell r="A161" t="str">
            <v>471.03</v>
          </cell>
          <cell r="B161" t="str">
            <v>Anticipatie Jimapaterm</v>
          </cell>
          <cell r="C161">
            <v>0</v>
          </cell>
          <cell r="D161">
            <v>0</v>
          </cell>
        </row>
        <row r="162">
          <cell r="A162" t="str">
            <v>471.04</v>
          </cell>
          <cell r="B162" t="str">
            <v>Dif.curs.nefav.ramb.credit VOGT</v>
          </cell>
          <cell r="C162">
            <v>-1186900000</v>
          </cell>
          <cell r="D162">
            <v>0</v>
          </cell>
        </row>
        <row r="163">
          <cell r="A163" t="str">
            <v>471.05</v>
          </cell>
          <cell r="B163" t="str">
            <v>Prima asig.-plata in avans</v>
          </cell>
          <cell r="C163">
            <v>2006366</v>
          </cell>
          <cell r="D163">
            <v>0</v>
          </cell>
        </row>
        <row r="164">
          <cell r="A164" t="str">
            <v>471.99</v>
          </cell>
          <cell r="B164" t="str">
            <v>Alte chelt.inreg.in avans</v>
          </cell>
          <cell r="C164">
            <v>0</v>
          </cell>
          <cell r="D164">
            <v>0</v>
          </cell>
        </row>
        <row r="165">
          <cell r="A165" t="str">
            <v>472</v>
          </cell>
          <cell r="B165" t="str">
            <v>Venituri inregistrate in avans</v>
          </cell>
          <cell r="C165">
            <v>20891150</v>
          </cell>
          <cell r="D165">
            <v>0</v>
          </cell>
        </row>
        <row r="166">
          <cell r="A166" t="str">
            <v>473</v>
          </cell>
          <cell r="B166" t="str">
            <v>Decontari din operatii in curs de clarificare</v>
          </cell>
          <cell r="C166">
            <v>0</v>
          </cell>
          <cell r="D166">
            <v>-22360428</v>
          </cell>
        </row>
        <row r="167">
          <cell r="A167" t="str">
            <v>476</v>
          </cell>
          <cell r="B167" t="str">
            <v>Diferente de conversie-activ</v>
          </cell>
          <cell r="C167">
            <v>0</v>
          </cell>
          <cell r="D167">
            <v>0</v>
          </cell>
        </row>
        <row r="168">
          <cell r="A168" t="str">
            <v>477</v>
          </cell>
          <cell r="B168" t="str">
            <v>Diferente de conversie-pasiv</v>
          </cell>
          <cell r="C168">
            <v>0</v>
          </cell>
          <cell r="D168">
            <v>0</v>
          </cell>
        </row>
        <row r="169">
          <cell r="A169" t="str">
            <v>512</v>
          </cell>
          <cell r="B169" t="str">
            <v>Conturi curente la banci</v>
          </cell>
          <cell r="C169">
            <v>13331207452.86</v>
          </cell>
          <cell r="D169">
            <v>8381551529</v>
          </cell>
        </row>
        <row r="170">
          <cell r="A170" t="str">
            <v>5121</v>
          </cell>
          <cell r="B170" t="str">
            <v>Cont la banca in lei</v>
          </cell>
          <cell r="C170">
            <v>1803486325.86</v>
          </cell>
          <cell r="D170">
            <v>1802444555</v>
          </cell>
        </row>
        <row r="171">
          <cell r="A171" t="str">
            <v>5121.1</v>
          </cell>
          <cell r="B171" t="str">
            <v>BCR Jimbolia-ROL</v>
          </cell>
          <cell r="C171">
            <v>1803485106</v>
          </cell>
          <cell r="D171">
            <v>1802214905</v>
          </cell>
        </row>
        <row r="172">
          <cell r="A172" t="str">
            <v>5121.2</v>
          </cell>
          <cell r="B172" t="str">
            <v>BRD Timisoara-ROL</v>
          </cell>
          <cell r="C172">
            <v>0</v>
          </cell>
          <cell r="D172">
            <v>0</v>
          </cell>
        </row>
        <row r="173">
          <cell r="A173" t="str">
            <v>5121.3</v>
          </cell>
          <cell r="B173" t="str">
            <v>Banca Austria Buc.-ROL</v>
          </cell>
          <cell r="C173">
            <v>1219.86</v>
          </cell>
          <cell r="D173">
            <v>229650</v>
          </cell>
        </row>
        <row r="174">
          <cell r="A174" t="str">
            <v>5124</v>
          </cell>
          <cell r="B174" t="str">
            <v>Cont la banca in devize</v>
          </cell>
          <cell r="C174">
            <v>11527721127</v>
          </cell>
          <cell r="D174">
            <v>6579106974</v>
          </cell>
        </row>
        <row r="175">
          <cell r="A175" t="str">
            <v>5124.1</v>
          </cell>
          <cell r="B175" t="str">
            <v>Disp.banca in devize-BCR Jimbolia/DEM</v>
          </cell>
          <cell r="C175">
            <v>11527721127</v>
          </cell>
          <cell r="D175">
            <v>6579106974</v>
          </cell>
        </row>
        <row r="176">
          <cell r="A176" t="str">
            <v>5124.1.1</v>
          </cell>
          <cell r="B176" t="str">
            <v>BCR Jimbolia-DEM</v>
          </cell>
          <cell r="C176">
            <v>5918864428</v>
          </cell>
          <cell r="D176">
            <v>1748158394</v>
          </cell>
        </row>
        <row r="177">
          <cell r="A177" t="str">
            <v>5124.1.2</v>
          </cell>
          <cell r="B177" t="str">
            <v>BRD Timisoara-DEM</v>
          </cell>
          <cell r="C177">
            <v>52733</v>
          </cell>
          <cell r="D177">
            <v>0</v>
          </cell>
        </row>
        <row r="178">
          <cell r="A178" t="str">
            <v>5124.1.3</v>
          </cell>
          <cell r="B178" t="str">
            <v>Banca Austria Buc.-DEM</v>
          </cell>
          <cell r="C178">
            <v>5608803966</v>
          </cell>
          <cell r="D178">
            <v>4830948580</v>
          </cell>
        </row>
        <row r="179">
          <cell r="A179" t="str">
            <v>5124.1.9</v>
          </cell>
          <cell r="B179" t="str">
            <v>Disp.plati externe-DEM</v>
          </cell>
          <cell r="C179">
            <v>0</v>
          </cell>
          <cell r="D179">
            <v>0</v>
          </cell>
        </row>
        <row r="180">
          <cell r="A180" t="str">
            <v>5125</v>
          </cell>
          <cell r="B180" t="str">
            <v>Sume in curs de decontare</v>
          </cell>
          <cell r="C180">
            <v>0</v>
          </cell>
          <cell r="D180">
            <v>0</v>
          </cell>
        </row>
        <row r="181">
          <cell r="A181" t="str">
            <v>512O</v>
          </cell>
          <cell r="B181" t="str">
            <v>Contul 512 folosit anterior</v>
          </cell>
          <cell r="C181">
            <v>0</v>
          </cell>
          <cell r="D181">
            <v>0</v>
          </cell>
        </row>
        <row r="182">
          <cell r="A182" t="str">
            <v>531</v>
          </cell>
          <cell r="B182" t="str">
            <v>Casa</v>
          </cell>
          <cell r="C182">
            <v>237936731</v>
          </cell>
          <cell r="D182">
            <v>241065218</v>
          </cell>
        </row>
        <row r="183">
          <cell r="A183" t="str">
            <v>5311</v>
          </cell>
          <cell r="B183" t="str">
            <v>Casa in lei</v>
          </cell>
          <cell r="C183">
            <v>226909131</v>
          </cell>
          <cell r="D183">
            <v>230037618</v>
          </cell>
        </row>
        <row r="184">
          <cell r="A184" t="str">
            <v>5314</v>
          </cell>
          <cell r="B184" t="str">
            <v>Casa in devize</v>
          </cell>
          <cell r="C184">
            <v>11027600</v>
          </cell>
          <cell r="D184">
            <v>11027600</v>
          </cell>
        </row>
        <row r="185">
          <cell r="A185" t="str">
            <v>5314.1</v>
          </cell>
          <cell r="B185" t="str">
            <v>Casa in devize-DEM</v>
          </cell>
          <cell r="C185">
            <v>11027600</v>
          </cell>
          <cell r="D185">
            <v>11027600</v>
          </cell>
        </row>
        <row r="186">
          <cell r="A186" t="str">
            <v>542</v>
          </cell>
          <cell r="B186" t="str">
            <v>Avansuri de trezorerie</v>
          </cell>
          <cell r="C186">
            <v>10657080</v>
          </cell>
          <cell r="D186">
            <v>9175000</v>
          </cell>
        </row>
        <row r="187">
          <cell r="A187" t="str">
            <v>542.</v>
          </cell>
          <cell r="B187" t="str">
            <v>Avans spre decontare</v>
          </cell>
          <cell r="C187">
            <v>10657080</v>
          </cell>
          <cell r="D187">
            <v>9175000</v>
          </cell>
        </row>
        <row r="188">
          <cell r="A188" t="str">
            <v>542.01</v>
          </cell>
          <cell r="B188" t="str">
            <v>Avans spre decontare</v>
          </cell>
          <cell r="C188">
            <v>0</v>
          </cell>
          <cell r="D188">
            <v>0</v>
          </cell>
        </row>
        <row r="189">
          <cell r="A189" t="str">
            <v>542.02</v>
          </cell>
          <cell r="B189" t="str">
            <v>Avansuri in devize-DEM</v>
          </cell>
          <cell r="C189">
            <v>10657080</v>
          </cell>
          <cell r="D189">
            <v>9175000</v>
          </cell>
        </row>
        <row r="190">
          <cell r="A190" t="str">
            <v>581</v>
          </cell>
          <cell r="B190" t="str">
            <v>Viramente interne</v>
          </cell>
          <cell r="C190">
            <v>6574795855</v>
          </cell>
          <cell r="D190">
            <v>6574795855</v>
          </cell>
        </row>
        <row r="191">
          <cell r="A191" t="str">
            <v>601</v>
          </cell>
          <cell r="B191" t="str">
            <v>Cheltuieli cu materialele consumabile</v>
          </cell>
          <cell r="C191">
            <v>170466522</v>
          </cell>
          <cell r="D191">
            <v>170466522</v>
          </cell>
        </row>
        <row r="192">
          <cell r="A192" t="str">
            <v>6011</v>
          </cell>
          <cell r="B192" t="str">
            <v>Cheltuieli cu materialele auxiliare</v>
          </cell>
          <cell r="C192">
            <v>0</v>
          </cell>
          <cell r="D192">
            <v>0</v>
          </cell>
        </row>
        <row r="193">
          <cell r="A193" t="str">
            <v>6012</v>
          </cell>
          <cell r="B193" t="str">
            <v>Cheltuieli privind combustibilul</v>
          </cell>
          <cell r="C193">
            <v>46948768</v>
          </cell>
          <cell r="D193">
            <v>46948768</v>
          </cell>
        </row>
        <row r="194">
          <cell r="A194" t="str">
            <v>6014</v>
          </cell>
          <cell r="B194" t="str">
            <v>Cheltuieli privind piesele de schimb</v>
          </cell>
          <cell r="C194">
            <v>85686835</v>
          </cell>
          <cell r="D194">
            <v>85686835</v>
          </cell>
        </row>
        <row r="195">
          <cell r="A195" t="str">
            <v>6014.1</v>
          </cell>
          <cell r="B195" t="str">
            <v>Chelt.piese de schimb-intern</v>
          </cell>
          <cell r="C195">
            <v>467214</v>
          </cell>
          <cell r="D195">
            <v>467214</v>
          </cell>
        </row>
        <row r="196">
          <cell r="A196" t="str">
            <v>6014.2</v>
          </cell>
          <cell r="B196" t="str">
            <v>Chelt.piese de schimb-VOGT</v>
          </cell>
          <cell r="C196">
            <v>85219621</v>
          </cell>
          <cell r="D196">
            <v>85219621</v>
          </cell>
        </row>
        <row r="197">
          <cell r="A197" t="str">
            <v>6018</v>
          </cell>
          <cell r="B197" t="str">
            <v>Cheltuieli privind alte materiale consumabile</v>
          </cell>
          <cell r="C197">
            <v>37830919</v>
          </cell>
          <cell r="D197">
            <v>37830919</v>
          </cell>
        </row>
        <row r="198">
          <cell r="A198" t="str">
            <v>6018.1</v>
          </cell>
          <cell r="B198" t="str">
            <v>Chelt.alte mat.cons-intern</v>
          </cell>
          <cell r="C198">
            <v>4773133</v>
          </cell>
          <cell r="D198">
            <v>4773133</v>
          </cell>
        </row>
        <row r="199">
          <cell r="A199" t="str">
            <v>6018.2</v>
          </cell>
          <cell r="B199" t="str">
            <v>Chelt.cu alte mat.cons-VOGT</v>
          </cell>
          <cell r="C199">
            <v>33057786</v>
          </cell>
          <cell r="D199">
            <v>33057786</v>
          </cell>
        </row>
        <row r="200">
          <cell r="A200" t="str">
            <v>6018OO</v>
          </cell>
          <cell r="B200" t="str">
            <v>Cheltuieli privind alte materiale consumabile</v>
          </cell>
          <cell r="C200">
            <v>0</v>
          </cell>
          <cell r="D200">
            <v>0</v>
          </cell>
        </row>
        <row r="201">
          <cell r="A201" t="str">
            <v>602</v>
          </cell>
          <cell r="B201" t="str">
            <v>Cheltuieli privind obiectele de inventar</v>
          </cell>
          <cell r="C201">
            <v>0</v>
          </cell>
          <cell r="D201">
            <v>0</v>
          </cell>
        </row>
        <row r="202">
          <cell r="A202" t="str">
            <v>604</v>
          </cell>
          <cell r="B202" t="str">
            <v>Cheltuieli privind materialele nestocate</v>
          </cell>
          <cell r="C202">
            <v>11616581</v>
          </cell>
          <cell r="D202">
            <v>11616581</v>
          </cell>
        </row>
        <row r="203">
          <cell r="A203" t="str">
            <v>605</v>
          </cell>
          <cell r="B203" t="str">
            <v>Cheltuieli privind energia si apa</v>
          </cell>
          <cell r="C203">
            <v>19428344</v>
          </cell>
          <cell r="D203">
            <v>19428344</v>
          </cell>
        </row>
        <row r="204">
          <cell r="A204" t="str">
            <v>611</v>
          </cell>
          <cell r="B204" t="str">
            <v>Cheltuieli cu intretinerea si reparatiile</v>
          </cell>
          <cell r="C204">
            <v>9180123</v>
          </cell>
          <cell r="D204">
            <v>9180123</v>
          </cell>
        </row>
        <row r="205">
          <cell r="A205" t="str">
            <v>612</v>
          </cell>
          <cell r="B205" t="str">
            <v>Cheltuieli cu redeventele, locatiile de gestiune s</v>
          </cell>
          <cell r="C205">
            <v>47340805</v>
          </cell>
          <cell r="D205">
            <v>47340805</v>
          </cell>
        </row>
        <row r="206">
          <cell r="A206" t="str">
            <v>613</v>
          </cell>
          <cell r="B206" t="str">
            <v>Cheltuieli cu primele de asigurare</v>
          </cell>
          <cell r="C206">
            <v>3065100</v>
          </cell>
          <cell r="D206">
            <v>3065100</v>
          </cell>
        </row>
        <row r="207">
          <cell r="A207" t="str">
            <v>621</v>
          </cell>
          <cell r="B207" t="str">
            <v>Cheltuieli cu colaboratorii</v>
          </cell>
          <cell r="C207">
            <v>8441500</v>
          </cell>
          <cell r="D207">
            <v>8441500</v>
          </cell>
        </row>
        <row r="208">
          <cell r="A208" t="str">
            <v>622</v>
          </cell>
          <cell r="B208" t="str">
            <v>Cheltuieli privind comisioanele si onorariile</v>
          </cell>
          <cell r="C208">
            <v>0</v>
          </cell>
          <cell r="D208">
            <v>0</v>
          </cell>
        </row>
        <row r="209">
          <cell r="A209" t="str">
            <v>623</v>
          </cell>
          <cell r="B209" t="str">
            <v>Cheltuieli de protocol, reclama si publicitate</v>
          </cell>
          <cell r="C209">
            <v>11382460</v>
          </cell>
          <cell r="D209">
            <v>11382460</v>
          </cell>
        </row>
        <row r="210">
          <cell r="A210" t="str">
            <v>623.</v>
          </cell>
          <cell r="B210" t="str">
            <v>Cheltuieli de protocol</v>
          </cell>
          <cell r="C210">
            <v>11382460</v>
          </cell>
          <cell r="D210">
            <v>11382460</v>
          </cell>
        </row>
        <row r="211">
          <cell r="A211" t="str">
            <v>623.01</v>
          </cell>
          <cell r="B211" t="str">
            <v>Cheltuieli de protocol</v>
          </cell>
          <cell r="C211">
            <v>11382460</v>
          </cell>
          <cell r="D211">
            <v>11382460</v>
          </cell>
        </row>
        <row r="212">
          <cell r="A212" t="str">
            <v>623.02</v>
          </cell>
          <cell r="B212" t="str">
            <v>Chelt.de reclama-publicit.</v>
          </cell>
          <cell r="C212">
            <v>0</v>
          </cell>
          <cell r="D212">
            <v>0</v>
          </cell>
        </row>
        <row r="213">
          <cell r="A213" t="str">
            <v>624</v>
          </cell>
          <cell r="B213" t="str">
            <v>Cheltuieli cu transportul de bunuri si de personal</v>
          </cell>
          <cell r="C213">
            <v>32377</v>
          </cell>
          <cell r="D213">
            <v>32377</v>
          </cell>
        </row>
        <row r="214">
          <cell r="A214" t="str">
            <v>625</v>
          </cell>
          <cell r="B214" t="str">
            <v>Cheltuieli cu deplasari, detasari si transferari</v>
          </cell>
          <cell r="C214">
            <v>14235719</v>
          </cell>
          <cell r="D214">
            <v>14235719</v>
          </cell>
        </row>
        <row r="215">
          <cell r="A215" t="str">
            <v>626</v>
          </cell>
          <cell r="B215" t="str">
            <v>Cheltuieli postale si taxe de telecomunicatii</v>
          </cell>
          <cell r="C215">
            <v>48004804</v>
          </cell>
          <cell r="D215">
            <v>48004804</v>
          </cell>
        </row>
        <row r="216">
          <cell r="A216" t="str">
            <v>627</v>
          </cell>
          <cell r="B216" t="str">
            <v>Cheltuieli cu serviciile bancare si asimilate</v>
          </cell>
          <cell r="C216">
            <v>-761582</v>
          </cell>
          <cell r="D216">
            <v>-761582</v>
          </cell>
        </row>
        <row r="217">
          <cell r="A217" t="str">
            <v>628</v>
          </cell>
          <cell r="B217" t="str">
            <v>Alte cheltuieli cu serviciile executate de terti</v>
          </cell>
          <cell r="C217">
            <v>11216997</v>
          </cell>
          <cell r="D217">
            <v>11216997</v>
          </cell>
        </row>
        <row r="218">
          <cell r="A218" t="str">
            <v>635</v>
          </cell>
          <cell r="B218" t="str">
            <v>Cheltuieli cu alte impozite, taxe si varsaminte as</v>
          </cell>
          <cell r="C218">
            <v>52933134</v>
          </cell>
          <cell r="D218">
            <v>52933134</v>
          </cell>
        </row>
        <row r="219">
          <cell r="A219" t="str">
            <v>635.</v>
          </cell>
          <cell r="B219" t="str">
            <v>Chelt.alte impoz.,taxe,vars.asim.</v>
          </cell>
          <cell r="C219">
            <v>52933134</v>
          </cell>
          <cell r="D219">
            <v>52933134</v>
          </cell>
        </row>
        <row r="220">
          <cell r="A220" t="str">
            <v>635.01</v>
          </cell>
          <cell r="B220" t="str">
            <v>Chelt.alte impoz.,taxe,vars.asim.</v>
          </cell>
          <cell r="C220">
            <v>50906170</v>
          </cell>
          <cell r="D220">
            <v>50906170</v>
          </cell>
        </row>
        <row r="221">
          <cell r="A221" t="str">
            <v>635.99</v>
          </cell>
          <cell r="B221" t="str">
            <v>TVA deductibila pe chelt.</v>
          </cell>
          <cell r="C221">
            <v>2026964</v>
          </cell>
          <cell r="D221">
            <v>2026964</v>
          </cell>
        </row>
        <row r="222">
          <cell r="A222" t="str">
            <v>641</v>
          </cell>
          <cell r="B222" t="str">
            <v>Cheltuieli cu salariile personalului</v>
          </cell>
          <cell r="C222">
            <v>594233561</v>
          </cell>
          <cell r="D222">
            <v>594233561</v>
          </cell>
        </row>
        <row r="223">
          <cell r="A223" t="str">
            <v>645</v>
          </cell>
          <cell r="B223" t="str">
            <v>Cheltuieli privind asigurarile si protectia social</v>
          </cell>
          <cell r="C223">
            <v>254686512</v>
          </cell>
          <cell r="D223">
            <v>254686512</v>
          </cell>
        </row>
        <row r="224">
          <cell r="A224" t="str">
            <v>6451</v>
          </cell>
          <cell r="B224" t="str">
            <v>Contributia unitatii la asigurarile sociale</v>
          </cell>
          <cell r="C224">
            <v>220185693</v>
          </cell>
          <cell r="D224">
            <v>220185693</v>
          </cell>
        </row>
        <row r="225">
          <cell r="A225" t="str">
            <v>6452</v>
          </cell>
          <cell r="B225" t="str">
            <v>Contributia unitatii pentru ajutorul de somaj</v>
          </cell>
          <cell r="C225">
            <v>29939732</v>
          </cell>
          <cell r="D225">
            <v>29939732</v>
          </cell>
        </row>
        <row r="226">
          <cell r="A226" t="str">
            <v>6458</v>
          </cell>
          <cell r="B226" t="str">
            <v>Alte cheltuieli privind asigurarea si protectia so</v>
          </cell>
          <cell r="C226">
            <v>4561087</v>
          </cell>
          <cell r="D226">
            <v>4561087</v>
          </cell>
        </row>
        <row r="227">
          <cell r="A227" t="str">
            <v>658</v>
          </cell>
          <cell r="B227" t="str">
            <v>Alte cheltuieli de exploatare</v>
          </cell>
          <cell r="C227">
            <v>22.87</v>
          </cell>
          <cell r="D227">
            <v>22.87</v>
          </cell>
        </row>
        <row r="228">
          <cell r="A228" t="str">
            <v>665</v>
          </cell>
          <cell r="B228" t="str">
            <v>Cheltuieli din diferenta de curs valutar</v>
          </cell>
          <cell r="C228">
            <v>20741339</v>
          </cell>
          <cell r="D228">
            <v>20741339</v>
          </cell>
        </row>
        <row r="229">
          <cell r="A229" t="str">
            <v>666</v>
          </cell>
          <cell r="B229" t="str">
            <v>Cheltuieli privind dobinzile</v>
          </cell>
          <cell r="C229">
            <v>0</v>
          </cell>
          <cell r="D229">
            <v>0</v>
          </cell>
        </row>
        <row r="230">
          <cell r="A230" t="str">
            <v>671</v>
          </cell>
          <cell r="B230" t="str">
            <v>Cheltuieli exceptionale privind operatiile de gest</v>
          </cell>
          <cell r="C230">
            <v>0</v>
          </cell>
          <cell r="D230">
            <v>0</v>
          </cell>
        </row>
        <row r="231">
          <cell r="A231" t="str">
            <v>6711</v>
          </cell>
          <cell r="B231" t="str">
            <v>Despagubiri, amenzi si penalitati</v>
          </cell>
          <cell r="C231">
            <v>0</v>
          </cell>
          <cell r="D231">
            <v>0</v>
          </cell>
        </row>
        <row r="232">
          <cell r="A232" t="str">
            <v>6711.1</v>
          </cell>
          <cell r="B232" t="str">
            <v>Majorari si penalitati</v>
          </cell>
          <cell r="C232">
            <v>0</v>
          </cell>
          <cell r="D232">
            <v>0</v>
          </cell>
        </row>
        <row r="233">
          <cell r="A233" t="str">
            <v>6711.2</v>
          </cell>
          <cell r="B233" t="str">
            <v>Amenzi</v>
          </cell>
          <cell r="C233">
            <v>0</v>
          </cell>
          <cell r="D233">
            <v>0</v>
          </cell>
        </row>
        <row r="234">
          <cell r="A234" t="str">
            <v>6711.3</v>
          </cell>
          <cell r="B234" t="str">
            <v>Despagubiri</v>
          </cell>
          <cell r="C234">
            <v>0</v>
          </cell>
          <cell r="D234">
            <v>0</v>
          </cell>
        </row>
        <row r="235">
          <cell r="A235" t="str">
            <v>6712</v>
          </cell>
          <cell r="B235" t="str">
            <v>Donatii si subventii acordate</v>
          </cell>
          <cell r="C235">
            <v>0</v>
          </cell>
          <cell r="D235">
            <v>0</v>
          </cell>
        </row>
        <row r="236">
          <cell r="A236" t="str">
            <v>6718</v>
          </cell>
          <cell r="B236" t="str">
            <v>Alte cheltuieli exceptionale privind operatiile de</v>
          </cell>
          <cell r="C236">
            <v>0</v>
          </cell>
          <cell r="D236">
            <v>0</v>
          </cell>
        </row>
        <row r="237">
          <cell r="A237" t="str">
            <v>6718.1</v>
          </cell>
          <cell r="B237" t="str">
            <v>Sponsorizari</v>
          </cell>
          <cell r="C237">
            <v>0</v>
          </cell>
          <cell r="D237">
            <v>0</v>
          </cell>
        </row>
        <row r="238">
          <cell r="A238" t="str">
            <v>6718.2</v>
          </cell>
          <cell r="B238" t="str">
            <v>Xxxxxxxxxxxx</v>
          </cell>
          <cell r="C238">
            <v>0</v>
          </cell>
          <cell r="D238">
            <v>0</v>
          </cell>
        </row>
        <row r="239">
          <cell r="A239" t="str">
            <v>6718.3</v>
          </cell>
          <cell r="B239" t="str">
            <v>Chelt.except.-recup.CO pers.transfer.</v>
          </cell>
          <cell r="C239">
            <v>0</v>
          </cell>
          <cell r="D239">
            <v>0</v>
          </cell>
        </row>
        <row r="240">
          <cell r="A240" t="str">
            <v>6718.9</v>
          </cell>
          <cell r="B240" t="str">
            <v>Alte cheltuieli exceptionale privind operatiile de</v>
          </cell>
          <cell r="C240">
            <v>0</v>
          </cell>
          <cell r="D240">
            <v>0</v>
          </cell>
        </row>
        <row r="241">
          <cell r="A241" t="str">
            <v>681</v>
          </cell>
          <cell r="B241" t="str">
            <v>Cheltuieli de exploatare privind amortizarile si p</v>
          </cell>
          <cell r="C241">
            <v>23369069</v>
          </cell>
          <cell r="D241">
            <v>23369069</v>
          </cell>
        </row>
        <row r="242">
          <cell r="A242" t="str">
            <v>6811</v>
          </cell>
          <cell r="B242" t="str">
            <v>Cheltuieli de exploatare privind amortizarea imobi</v>
          </cell>
          <cell r="C242">
            <v>23369069</v>
          </cell>
          <cell r="D242">
            <v>23369069</v>
          </cell>
        </row>
        <row r="243">
          <cell r="A243" t="str">
            <v>691</v>
          </cell>
          <cell r="B243" t="str">
            <v>Cheltuieli cu impozitul pe profit</v>
          </cell>
          <cell r="C243">
            <v>0</v>
          </cell>
          <cell r="D243">
            <v>0</v>
          </cell>
        </row>
        <row r="244">
          <cell r="A244" t="str">
            <v>704</v>
          </cell>
          <cell r="B244" t="str">
            <v>Venituri din lucrari executate si servicii prestat</v>
          </cell>
          <cell r="C244">
            <v>984896611</v>
          </cell>
          <cell r="D244">
            <v>984896611</v>
          </cell>
        </row>
        <row r="245">
          <cell r="A245" t="str">
            <v>704.</v>
          </cell>
          <cell r="B245" t="str">
            <v>Venituri export manopera(lohn)</v>
          </cell>
          <cell r="C245">
            <v>984896611</v>
          </cell>
          <cell r="D245">
            <v>984896611</v>
          </cell>
        </row>
        <row r="246">
          <cell r="A246" t="str">
            <v>704.01</v>
          </cell>
          <cell r="B246" t="str">
            <v>Venituri export manopera(lohn)</v>
          </cell>
          <cell r="C246">
            <v>984896611</v>
          </cell>
          <cell r="D246">
            <v>984896611</v>
          </cell>
        </row>
        <row r="247">
          <cell r="A247" t="str">
            <v>708</v>
          </cell>
          <cell r="B247" t="str">
            <v>Venituri din activitati diverse</v>
          </cell>
          <cell r="C247">
            <v>4446000</v>
          </cell>
          <cell r="D247">
            <v>4446000</v>
          </cell>
        </row>
        <row r="248">
          <cell r="A248" t="str">
            <v>708.</v>
          </cell>
          <cell r="B248" t="str">
            <v>Venituri din vanzari deseuri</v>
          </cell>
          <cell r="C248">
            <v>4446000</v>
          </cell>
          <cell r="D248">
            <v>4446000</v>
          </cell>
        </row>
        <row r="249">
          <cell r="A249" t="str">
            <v>708.01</v>
          </cell>
          <cell r="B249" t="str">
            <v>Venituri din vanzari deseuri</v>
          </cell>
          <cell r="C249">
            <v>4446000</v>
          </cell>
          <cell r="D249">
            <v>4446000</v>
          </cell>
        </row>
        <row r="250">
          <cell r="A250" t="str">
            <v>708.02</v>
          </cell>
          <cell r="B250" t="str">
            <v>Venituri din recup.energie el.</v>
          </cell>
          <cell r="C250">
            <v>0</v>
          </cell>
          <cell r="D250">
            <v>0</v>
          </cell>
        </row>
        <row r="251">
          <cell r="A251" t="str">
            <v>722</v>
          </cell>
          <cell r="B251" t="str">
            <v>Venituri din productia de imobilizari corporale</v>
          </cell>
          <cell r="C251">
            <v>12026446</v>
          </cell>
          <cell r="D251">
            <v>12026446</v>
          </cell>
        </row>
        <row r="252">
          <cell r="A252" t="str">
            <v>758</v>
          </cell>
          <cell r="B252" t="str">
            <v>Alte venituri din exploatare</v>
          </cell>
          <cell r="C252">
            <v>16050195</v>
          </cell>
          <cell r="D252">
            <v>16050195</v>
          </cell>
        </row>
        <row r="253">
          <cell r="A253" t="str">
            <v>758.</v>
          </cell>
          <cell r="B253" t="str">
            <v>Recup.conced.odihna necuv.</v>
          </cell>
          <cell r="C253">
            <v>16050195</v>
          </cell>
          <cell r="D253">
            <v>16050195</v>
          </cell>
        </row>
        <row r="254">
          <cell r="A254" t="str">
            <v>758.01</v>
          </cell>
          <cell r="B254" t="str">
            <v>Recup.conced.odihna necuv.</v>
          </cell>
          <cell r="C254">
            <v>1315857</v>
          </cell>
          <cell r="D254">
            <v>1315857</v>
          </cell>
        </row>
        <row r="255">
          <cell r="A255" t="str">
            <v>758.02</v>
          </cell>
          <cell r="B255" t="str">
            <v>Reducere 7% CAS cf.HG 2/99</v>
          </cell>
          <cell r="C255">
            <v>12478905</v>
          </cell>
          <cell r="D255">
            <v>12478905</v>
          </cell>
        </row>
        <row r="256">
          <cell r="A256" t="str">
            <v>758.09</v>
          </cell>
          <cell r="B256" t="str">
            <v>Alte venituri expl.-diverse</v>
          </cell>
          <cell r="C256">
            <v>2255433</v>
          </cell>
          <cell r="D256">
            <v>2255433</v>
          </cell>
        </row>
        <row r="257">
          <cell r="A257" t="str">
            <v>765</v>
          </cell>
          <cell r="B257" t="str">
            <v>Venituri din diferente de curs valutar</v>
          </cell>
          <cell r="C257">
            <v>18546038</v>
          </cell>
          <cell r="D257">
            <v>18546038</v>
          </cell>
        </row>
        <row r="258">
          <cell r="A258" t="str">
            <v>766</v>
          </cell>
          <cell r="B258" t="str">
            <v>Venituri din dobinzi</v>
          </cell>
          <cell r="C258">
            <v>381350.86</v>
          </cell>
          <cell r="D258">
            <v>381350.86</v>
          </cell>
        </row>
        <row r="259">
          <cell r="A259" t="str">
            <v>767</v>
          </cell>
          <cell r="B259" t="str">
            <v>Venituri din sconturi obtinute</v>
          </cell>
          <cell r="C259">
            <v>0</v>
          </cell>
          <cell r="D259">
            <v>0</v>
          </cell>
        </row>
        <row r="260">
          <cell r="A260" t="str">
            <v>768</v>
          </cell>
          <cell r="B260" t="str">
            <v>Alte venituri financiare</v>
          </cell>
          <cell r="C260">
            <v>0</v>
          </cell>
          <cell r="D260">
            <v>0</v>
          </cell>
        </row>
        <row r="261">
          <cell r="A261" t="str">
            <v>771</v>
          </cell>
          <cell r="B261" t="str">
            <v>Venituri exceptionale din operatiuni de gestiune</v>
          </cell>
          <cell r="C261">
            <v>64388323.16</v>
          </cell>
          <cell r="D261">
            <v>64388323.16</v>
          </cell>
        </row>
        <row r="262">
          <cell r="A262" t="str">
            <v>7718</v>
          </cell>
          <cell r="B262" t="str">
            <v>Alte venituri exceptionale din operatiuni de gesti</v>
          </cell>
          <cell r="C262">
            <v>64388323.16</v>
          </cell>
          <cell r="D262">
            <v>64388323.16</v>
          </cell>
        </row>
        <row r="263">
          <cell r="A263" t="str">
            <v>7718.1</v>
          </cell>
          <cell r="B263" t="str">
            <v>Valori mater.import-titlu gratuit</v>
          </cell>
          <cell r="C263">
            <v>64389603.56</v>
          </cell>
          <cell r="D263">
            <v>64389603.56</v>
          </cell>
        </row>
        <row r="264">
          <cell r="A264" t="str">
            <v>7718.2</v>
          </cell>
          <cell r="B264" t="str">
            <v>Dif.rotunjire la import</v>
          </cell>
          <cell r="C264">
            <v>-1280.4</v>
          </cell>
          <cell r="D264">
            <v>-1280.4</v>
          </cell>
        </row>
        <row r="265">
          <cell r="A265" t="str">
            <v>7718.3</v>
          </cell>
          <cell r="B265" t="str">
            <v>Penalit.,imputatii,popriri</v>
          </cell>
          <cell r="C265">
            <v>0</v>
          </cell>
          <cell r="D265">
            <v>0</v>
          </cell>
        </row>
        <row r="266">
          <cell r="A266" t="str">
            <v>7718.4</v>
          </cell>
          <cell r="B266" t="str">
            <v>Regulariz.CO pers.transf.</v>
          </cell>
          <cell r="C266">
            <v>0</v>
          </cell>
          <cell r="D266">
            <v>0</v>
          </cell>
        </row>
        <row r="267">
          <cell r="A267" t="str">
            <v>7718OO</v>
          </cell>
          <cell r="B267" t="str">
            <v>Venituri exceptionale din operatiuni de gestiune</v>
          </cell>
          <cell r="C267">
            <v>0</v>
          </cell>
          <cell r="D267">
            <v>0</v>
          </cell>
        </row>
      </sheetData>
      <sheetData sheetId="4">
        <row r="2">
          <cell r="A2" t="str">
            <v>101</v>
          </cell>
          <cell r="B2" t="str">
            <v>Capital social</v>
          </cell>
          <cell r="C2">
            <v>0</v>
          </cell>
          <cell r="D2">
            <v>0</v>
          </cell>
        </row>
        <row r="3">
          <cell r="A3" t="str">
            <v>1011</v>
          </cell>
          <cell r="B3" t="str">
            <v>Capital subscris nevarsat</v>
          </cell>
          <cell r="C3">
            <v>0</v>
          </cell>
          <cell r="D3">
            <v>0</v>
          </cell>
        </row>
        <row r="4">
          <cell r="A4" t="str">
            <v>1012</v>
          </cell>
          <cell r="B4" t="str">
            <v>Capital subscris varsat</v>
          </cell>
          <cell r="C4">
            <v>0</v>
          </cell>
          <cell r="D4">
            <v>0</v>
          </cell>
        </row>
        <row r="5">
          <cell r="A5" t="str">
            <v>107</v>
          </cell>
          <cell r="B5" t="str">
            <v>Rezultatul reportat</v>
          </cell>
          <cell r="C5">
            <v>0</v>
          </cell>
          <cell r="D5">
            <v>18454625.48</v>
          </cell>
        </row>
        <row r="6">
          <cell r="A6" t="str">
            <v>107.</v>
          </cell>
          <cell r="B6" t="str">
            <v>Rezult.report-Pierdere'98</v>
          </cell>
          <cell r="C6">
            <v>0</v>
          </cell>
          <cell r="D6">
            <v>18454625.48</v>
          </cell>
        </row>
        <row r="7">
          <cell r="A7" t="str">
            <v>107.98</v>
          </cell>
          <cell r="B7" t="str">
            <v>Rezult.report-Pierdere'98</v>
          </cell>
          <cell r="C7">
            <v>0</v>
          </cell>
          <cell r="D7">
            <v>18454625.48</v>
          </cell>
        </row>
        <row r="8">
          <cell r="A8" t="str">
            <v>108</v>
          </cell>
          <cell r="B8" t="str">
            <v>Contul intreprinzatorului</v>
          </cell>
          <cell r="C8">
            <v>196761230</v>
          </cell>
          <cell r="D8">
            <v>0</v>
          </cell>
        </row>
        <row r="9">
          <cell r="A9" t="str">
            <v>118</v>
          </cell>
          <cell r="B9" t="str">
            <v>Alte fonduri</v>
          </cell>
          <cell r="C9">
            <v>0</v>
          </cell>
          <cell r="D9">
            <v>1266623.37</v>
          </cell>
        </row>
        <row r="10">
          <cell r="A10" t="str">
            <v>118.</v>
          </cell>
          <cell r="B10" t="str">
            <v>Alte fond.-surse proprii de finantare</v>
          </cell>
          <cell r="C10">
            <v>0</v>
          </cell>
          <cell r="D10">
            <v>1266623.37</v>
          </cell>
        </row>
        <row r="11">
          <cell r="A11" t="str">
            <v>118.01</v>
          </cell>
          <cell r="B11" t="str">
            <v>Alte fond.-surse proprii de finantare</v>
          </cell>
          <cell r="C11">
            <v>0</v>
          </cell>
          <cell r="D11">
            <v>1266623.37</v>
          </cell>
        </row>
        <row r="12">
          <cell r="A12" t="str">
            <v>121</v>
          </cell>
          <cell r="B12" t="str">
            <v>Profit si pierdere</v>
          </cell>
          <cell r="C12">
            <v>1329103686.84</v>
          </cell>
          <cell r="D12">
            <v>1610869007.3</v>
          </cell>
        </row>
        <row r="13">
          <cell r="A13" t="str">
            <v>121.</v>
          </cell>
          <cell r="B13" t="str">
            <v>Profit/pierdere-Sold'98</v>
          </cell>
          <cell r="C13">
            <v>0</v>
          </cell>
          <cell r="D13">
            <v>0</v>
          </cell>
        </row>
        <row r="14">
          <cell r="A14" t="str">
            <v>121.98</v>
          </cell>
          <cell r="B14" t="str">
            <v>Profit/pierdere-Sold'98</v>
          </cell>
          <cell r="C14">
            <v>0</v>
          </cell>
          <cell r="D14">
            <v>0</v>
          </cell>
        </row>
        <row r="15">
          <cell r="A15" t="str">
            <v>1211</v>
          </cell>
          <cell r="B15" t="str">
            <v>Profit si pierdere exploatare</v>
          </cell>
          <cell r="C15">
            <v>1114815368.84</v>
          </cell>
          <cell r="D15">
            <v>904779566</v>
          </cell>
        </row>
        <row r="16">
          <cell r="A16" t="str">
            <v>1212</v>
          </cell>
          <cell r="B16" t="str">
            <v>Profit si pierdere finaciar</v>
          </cell>
          <cell r="C16">
            <v>137056442</v>
          </cell>
          <cell r="D16">
            <v>654552450</v>
          </cell>
        </row>
        <row r="17">
          <cell r="A17" t="str">
            <v>1213</v>
          </cell>
          <cell r="B17" t="str">
            <v>Profit si pierdere exceptional</v>
          </cell>
          <cell r="C17">
            <v>21301221</v>
          </cell>
          <cell r="D17">
            <v>51536991.3</v>
          </cell>
        </row>
        <row r="18">
          <cell r="A18" t="str">
            <v>1215</v>
          </cell>
          <cell r="B18" t="str">
            <v>Profit si pierdere impozit profit</v>
          </cell>
          <cell r="C18">
            <v>55930655</v>
          </cell>
          <cell r="D18">
            <v>0</v>
          </cell>
        </row>
        <row r="19">
          <cell r="A19" t="str">
            <v>129</v>
          </cell>
          <cell r="B19" t="str">
            <v>Repartizarea profitului</v>
          </cell>
          <cell r="C19">
            <v>19721248.85</v>
          </cell>
          <cell r="D19">
            <v>0</v>
          </cell>
        </row>
        <row r="20">
          <cell r="A20" t="str">
            <v>129.</v>
          </cell>
          <cell r="B20" t="str">
            <v>Repartiz.prof.-surse proprii de finantare</v>
          </cell>
          <cell r="C20">
            <v>19721248.85</v>
          </cell>
          <cell r="D20">
            <v>0</v>
          </cell>
        </row>
        <row r="21">
          <cell r="A21" t="str">
            <v>129.01</v>
          </cell>
          <cell r="B21" t="str">
            <v>Repartiz.prof.-surse proprii de finantare</v>
          </cell>
          <cell r="C21">
            <v>1266623.37</v>
          </cell>
          <cell r="D21">
            <v>0</v>
          </cell>
        </row>
        <row r="22">
          <cell r="A22" t="str">
            <v>129.07</v>
          </cell>
          <cell r="B22" t="str">
            <v>Repartiz.profit.-acop.pierd.an precedent</v>
          </cell>
          <cell r="C22">
            <v>18454625.48</v>
          </cell>
          <cell r="D22">
            <v>0</v>
          </cell>
        </row>
        <row r="23">
          <cell r="A23" t="str">
            <v>162</v>
          </cell>
          <cell r="B23" t="str">
            <v>Credit bancar pe term.lung</v>
          </cell>
          <cell r="C23">
            <v>444240000</v>
          </cell>
          <cell r="D23">
            <v>192984000</v>
          </cell>
        </row>
        <row r="24">
          <cell r="A24" t="str">
            <v>1621</v>
          </cell>
          <cell r="B24" t="str">
            <v>Credit bancar pe term.lung</v>
          </cell>
          <cell r="C24">
            <v>444240000</v>
          </cell>
          <cell r="D24">
            <v>192984000</v>
          </cell>
        </row>
        <row r="25">
          <cell r="A25" t="str">
            <v>167</v>
          </cell>
          <cell r="B25" t="str">
            <v>Alte imprumuturi si datorii asimilate</v>
          </cell>
          <cell r="C25">
            <v>0</v>
          </cell>
          <cell r="D25">
            <v>0</v>
          </cell>
        </row>
        <row r="26">
          <cell r="A26" t="str">
            <v>201</v>
          </cell>
          <cell r="B26" t="str">
            <v>Cheltuieli de constituire</v>
          </cell>
          <cell r="C26">
            <v>0</v>
          </cell>
          <cell r="D26">
            <v>0</v>
          </cell>
        </row>
        <row r="27">
          <cell r="A27" t="str">
            <v>208</v>
          </cell>
          <cell r="B27" t="str">
            <v>Alte imobilizari necorporale</v>
          </cell>
          <cell r="C27">
            <v>0</v>
          </cell>
          <cell r="D27">
            <v>0</v>
          </cell>
        </row>
        <row r="28">
          <cell r="A28" t="str">
            <v>211</v>
          </cell>
          <cell r="B28" t="str">
            <v>Terenuri</v>
          </cell>
          <cell r="C28">
            <v>0</v>
          </cell>
          <cell r="D28">
            <v>0</v>
          </cell>
        </row>
        <row r="29">
          <cell r="A29" t="str">
            <v>2111</v>
          </cell>
          <cell r="B29" t="str">
            <v>Terenuri</v>
          </cell>
          <cell r="C29">
            <v>0</v>
          </cell>
          <cell r="D29">
            <v>0</v>
          </cell>
        </row>
        <row r="30">
          <cell r="A30" t="str">
            <v>2111.1</v>
          </cell>
          <cell r="B30" t="str">
            <v>Terenuri-Cerbului 1A</v>
          </cell>
          <cell r="C30">
            <v>0</v>
          </cell>
          <cell r="D30">
            <v>0</v>
          </cell>
        </row>
        <row r="31">
          <cell r="A31" t="str">
            <v>212</v>
          </cell>
          <cell r="B31" t="str">
            <v>Mijloace fixe</v>
          </cell>
          <cell r="C31">
            <v>9312111011</v>
          </cell>
          <cell r="D31">
            <v>0</v>
          </cell>
        </row>
        <row r="32">
          <cell r="A32" t="str">
            <v>2121</v>
          </cell>
          <cell r="B32" t="str">
            <v>Constructii</v>
          </cell>
          <cell r="C32">
            <v>9312111011</v>
          </cell>
          <cell r="D32">
            <v>0</v>
          </cell>
        </row>
        <row r="33">
          <cell r="A33" t="str">
            <v>2122</v>
          </cell>
          <cell r="B33" t="str">
            <v>Echip.tehnologice(masini,utilaje)</v>
          </cell>
          <cell r="C33">
            <v>0</v>
          </cell>
          <cell r="D33">
            <v>0</v>
          </cell>
        </row>
        <row r="34">
          <cell r="A34" t="str">
            <v>2123</v>
          </cell>
          <cell r="B34" t="str">
            <v>Apar.instal.masur,contr,regl.</v>
          </cell>
          <cell r="C34">
            <v>0</v>
          </cell>
          <cell r="D34">
            <v>0</v>
          </cell>
        </row>
        <row r="35">
          <cell r="A35" t="str">
            <v>2124</v>
          </cell>
          <cell r="B35" t="str">
            <v>Mijloace de transport</v>
          </cell>
          <cell r="C35">
            <v>0</v>
          </cell>
          <cell r="D35">
            <v>0</v>
          </cell>
        </row>
        <row r="36">
          <cell r="A36" t="str">
            <v>2125</v>
          </cell>
          <cell r="B36" t="str">
            <v>Mijloace de transport</v>
          </cell>
          <cell r="C36">
            <v>0</v>
          </cell>
          <cell r="D36">
            <v>0</v>
          </cell>
        </row>
        <row r="37">
          <cell r="A37" t="str">
            <v>2126</v>
          </cell>
          <cell r="B37" t="str">
            <v>Mobilier,birotica..alte active</v>
          </cell>
          <cell r="C37">
            <v>0</v>
          </cell>
          <cell r="D37">
            <v>0</v>
          </cell>
        </row>
        <row r="38">
          <cell r="A38" t="str">
            <v>2127</v>
          </cell>
          <cell r="B38" t="str">
            <v>Unelte, accesorii de productie si inventar gospoda</v>
          </cell>
          <cell r="C38">
            <v>0</v>
          </cell>
          <cell r="D38">
            <v>0</v>
          </cell>
        </row>
        <row r="39">
          <cell r="A39" t="str">
            <v>2128</v>
          </cell>
          <cell r="B39" t="str">
            <v>Alte active corporale</v>
          </cell>
          <cell r="C39">
            <v>0</v>
          </cell>
          <cell r="D39">
            <v>0</v>
          </cell>
        </row>
        <row r="40">
          <cell r="A40" t="str">
            <v>231</v>
          </cell>
          <cell r="B40" t="str">
            <v>Imobilizari in curs corporale</v>
          </cell>
          <cell r="C40">
            <v>147966968</v>
          </cell>
          <cell r="D40">
            <v>9307914311</v>
          </cell>
        </row>
        <row r="41">
          <cell r="A41" t="str">
            <v>231.</v>
          </cell>
          <cell r="B41" t="str">
            <v>Grup social</v>
          </cell>
          <cell r="C41">
            <v>147966968</v>
          </cell>
          <cell r="D41">
            <v>9307914311</v>
          </cell>
        </row>
        <row r="42">
          <cell r="A42" t="str">
            <v>231.01</v>
          </cell>
          <cell r="B42" t="str">
            <v>Grup social</v>
          </cell>
          <cell r="C42">
            <v>0</v>
          </cell>
          <cell r="D42">
            <v>0</v>
          </cell>
        </row>
        <row r="43">
          <cell r="A43" t="str">
            <v>231.02</v>
          </cell>
          <cell r="B43" t="str">
            <v>Canalizare exterioara</v>
          </cell>
          <cell r="C43">
            <v>0</v>
          </cell>
          <cell r="D43">
            <v>0</v>
          </cell>
        </row>
        <row r="44">
          <cell r="A44" t="str">
            <v>231.03</v>
          </cell>
          <cell r="B44" t="str">
            <v>Platforma curte</v>
          </cell>
          <cell r="C44">
            <v>0</v>
          </cell>
          <cell r="D44">
            <v>0</v>
          </cell>
        </row>
        <row r="45">
          <cell r="A45" t="str">
            <v>231.04</v>
          </cell>
          <cell r="B45" t="str">
            <v>Platforma exterioara</v>
          </cell>
          <cell r="C45">
            <v>0</v>
          </cell>
          <cell r="D45">
            <v>0</v>
          </cell>
        </row>
        <row r="46">
          <cell r="A46" t="str">
            <v>231.05</v>
          </cell>
          <cell r="B46" t="str">
            <v>Hala productie "Butler"</v>
          </cell>
          <cell r="C46">
            <v>0</v>
          </cell>
          <cell r="D46">
            <v>9307914311</v>
          </cell>
        </row>
        <row r="47">
          <cell r="A47" t="str">
            <v>231.06</v>
          </cell>
          <cell r="B47" t="str">
            <v>Pod canal centura</v>
          </cell>
          <cell r="C47">
            <v>0</v>
          </cell>
          <cell r="D47">
            <v>0</v>
          </cell>
        </row>
        <row r="48">
          <cell r="A48" t="str">
            <v>231.07</v>
          </cell>
          <cell r="B48" t="str">
            <v>Recipient tampon</v>
          </cell>
          <cell r="C48">
            <v>0</v>
          </cell>
          <cell r="D48">
            <v>0</v>
          </cell>
        </row>
        <row r="49">
          <cell r="A49" t="str">
            <v>231.08</v>
          </cell>
          <cell r="B49" t="str">
            <v>Moderniz.grup adm-tiv</v>
          </cell>
          <cell r="C49">
            <v>140966968</v>
          </cell>
          <cell r="D49">
            <v>0</v>
          </cell>
        </row>
        <row r="50">
          <cell r="A50" t="str">
            <v>231.09</v>
          </cell>
          <cell r="B50" t="str">
            <v>Put forat</v>
          </cell>
          <cell r="C50">
            <v>0</v>
          </cell>
          <cell r="D50">
            <v>0</v>
          </cell>
        </row>
        <row r="51">
          <cell r="A51" t="str">
            <v>231.10</v>
          </cell>
          <cell r="B51" t="str">
            <v>Rampa incarc.-descarc.</v>
          </cell>
          <cell r="C51">
            <v>0</v>
          </cell>
          <cell r="D51">
            <v>0</v>
          </cell>
        </row>
        <row r="52">
          <cell r="A52" t="str">
            <v>231.11</v>
          </cell>
          <cell r="B52" t="str">
            <v>Hala Butler II</v>
          </cell>
          <cell r="C52">
            <v>7000000</v>
          </cell>
          <cell r="D52">
            <v>0</v>
          </cell>
        </row>
        <row r="53">
          <cell r="A53" t="str">
            <v>267</v>
          </cell>
          <cell r="B53" t="str">
            <v>Creante imobilizate</v>
          </cell>
          <cell r="C53">
            <v>0</v>
          </cell>
          <cell r="D53">
            <v>0</v>
          </cell>
        </row>
        <row r="54">
          <cell r="A54" t="str">
            <v>2677</v>
          </cell>
          <cell r="B54" t="str">
            <v>Alte creante imobilizate</v>
          </cell>
          <cell r="C54">
            <v>0</v>
          </cell>
          <cell r="D54">
            <v>0</v>
          </cell>
        </row>
        <row r="55">
          <cell r="A55" t="str">
            <v>280</v>
          </cell>
          <cell r="B55" t="str">
            <v>Amortizari privind imobilizarile necorporale</v>
          </cell>
          <cell r="C55">
            <v>0</v>
          </cell>
          <cell r="D55">
            <v>14088091</v>
          </cell>
        </row>
        <row r="56">
          <cell r="A56" t="str">
            <v>2801</v>
          </cell>
          <cell r="B56" t="str">
            <v>Amortizarea cheltuielilor de constituire</v>
          </cell>
          <cell r="C56">
            <v>0</v>
          </cell>
          <cell r="D56">
            <v>0</v>
          </cell>
        </row>
        <row r="57">
          <cell r="A57" t="str">
            <v>2808</v>
          </cell>
          <cell r="B57" t="str">
            <v>Amortizarea altor imobilizari necorporale</v>
          </cell>
          <cell r="C57">
            <v>0</v>
          </cell>
          <cell r="D57">
            <v>14088091</v>
          </cell>
        </row>
        <row r="58">
          <cell r="A58" t="str">
            <v>281</v>
          </cell>
          <cell r="B58" t="str">
            <v>Amortizari privind imobilizarile corporale</v>
          </cell>
          <cell r="C58">
            <v>0</v>
          </cell>
          <cell r="D58">
            <v>23708422</v>
          </cell>
        </row>
        <row r="59">
          <cell r="A59" t="str">
            <v>2811</v>
          </cell>
          <cell r="B59" t="str">
            <v>Amortiz.constructiilor</v>
          </cell>
          <cell r="C59">
            <v>0</v>
          </cell>
          <cell r="D59">
            <v>4082919</v>
          </cell>
        </row>
        <row r="60">
          <cell r="A60" t="str">
            <v>2812</v>
          </cell>
          <cell r="B60" t="str">
            <v>Amortiz.echip.tehnologice</v>
          </cell>
          <cell r="C60">
            <v>0</v>
          </cell>
          <cell r="D60">
            <v>545031</v>
          </cell>
        </row>
        <row r="61">
          <cell r="A61" t="str">
            <v>2813</v>
          </cell>
          <cell r="B61" t="str">
            <v>Amortiz.apar,inst.mas,contr,regl.</v>
          </cell>
          <cell r="C61">
            <v>0</v>
          </cell>
          <cell r="D61">
            <v>11940705</v>
          </cell>
        </row>
        <row r="62">
          <cell r="A62" t="str">
            <v>2814</v>
          </cell>
          <cell r="B62" t="str">
            <v>Amortiz.mijl.de transport</v>
          </cell>
          <cell r="C62">
            <v>0</v>
          </cell>
          <cell r="D62">
            <v>5888343</v>
          </cell>
        </row>
        <row r="63">
          <cell r="A63" t="str">
            <v>2815</v>
          </cell>
          <cell r="B63" t="str">
            <v>Amortizarea mijloacelor de transport</v>
          </cell>
          <cell r="C63">
            <v>0</v>
          </cell>
          <cell r="D63">
            <v>0</v>
          </cell>
        </row>
        <row r="64">
          <cell r="A64" t="str">
            <v>2816</v>
          </cell>
          <cell r="B64" t="str">
            <v>Amortiz.mobilier,birotica...</v>
          </cell>
          <cell r="C64">
            <v>0</v>
          </cell>
          <cell r="D64">
            <v>1251424</v>
          </cell>
        </row>
        <row r="65">
          <cell r="A65" t="str">
            <v>2817</v>
          </cell>
          <cell r="B65" t="str">
            <v>Amortiz.unelt,dispoz,mobilier,birot.</v>
          </cell>
          <cell r="C65">
            <v>0</v>
          </cell>
          <cell r="D65">
            <v>0</v>
          </cell>
        </row>
        <row r="66">
          <cell r="A66" t="str">
            <v>2818</v>
          </cell>
          <cell r="B66" t="str">
            <v>Amortizarea accesoriilor de productie si inventaru</v>
          </cell>
          <cell r="C66">
            <v>0</v>
          </cell>
          <cell r="D66">
            <v>0</v>
          </cell>
        </row>
        <row r="67">
          <cell r="A67" t="str">
            <v>301</v>
          </cell>
          <cell r="B67" t="str">
            <v>Materiale consumabile</v>
          </cell>
          <cell r="C67">
            <v>90329063.59</v>
          </cell>
          <cell r="D67">
            <v>9623627.82</v>
          </cell>
        </row>
        <row r="68">
          <cell r="A68" t="str">
            <v>3011</v>
          </cell>
          <cell r="B68" t="str">
            <v>Materiale auxiliare</v>
          </cell>
          <cell r="C68">
            <v>0</v>
          </cell>
          <cell r="D68">
            <v>0</v>
          </cell>
        </row>
        <row r="69">
          <cell r="A69" t="str">
            <v>3011.1</v>
          </cell>
          <cell r="B69" t="str">
            <v>Mater.intretin.-intern</v>
          </cell>
          <cell r="C69">
            <v>0</v>
          </cell>
          <cell r="D69">
            <v>0</v>
          </cell>
        </row>
        <row r="70">
          <cell r="A70" t="str">
            <v>3011.2</v>
          </cell>
          <cell r="B70" t="str">
            <v>Mater.intretinere-VOGT</v>
          </cell>
          <cell r="C70">
            <v>0</v>
          </cell>
          <cell r="D70">
            <v>0</v>
          </cell>
        </row>
        <row r="71">
          <cell r="A71" t="str">
            <v>3012</v>
          </cell>
          <cell r="B71" t="str">
            <v>Combustibili</v>
          </cell>
          <cell r="C71">
            <v>34200600.2</v>
          </cell>
          <cell r="D71">
            <v>9623642.15</v>
          </cell>
        </row>
        <row r="72">
          <cell r="A72" t="str">
            <v>3014</v>
          </cell>
          <cell r="B72" t="str">
            <v>Piese de schimb</v>
          </cell>
          <cell r="C72">
            <v>34021913.87</v>
          </cell>
          <cell r="D72">
            <v>-3.06</v>
          </cell>
        </row>
        <row r="73">
          <cell r="A73" t="str">
            <v>3014.1</v>
          </cell>
          <cell r="B73" t="str">
            <v>Piese de schimb-intern</v>
          </cell>
          <cell r="C73">
            <v>0</v>
          </cell>
          <cell r="D73">
            <v>0</v>
          </cell>
        </row>
        <row r="74">
          <cell r="A74" t="str">
            <v>3014.2</v>
          </cell>
          <cell r="B74" t="str">
            <v>Piese de schimb-VOGT</v>
          </cell>
          <cell r="C74">
            <v>34021913.87</v>
          </cell>
          <cell r="D74">
            <v>-3.06</v>
          </cell>
        </row>
        <row r="75">
          <cell r="A75" t="str">
            <v>3018</v>
          </cell>
          <cell r="B75" t="str">
            <v>Alte materiale consumabile</v>
          </cell>
          <cell r="C75">
            <v>22106549.52</v>
          </cell>
          <cell r="D75">
            <v>-11.27</v>
          </cell>
        </row>
        <row r="76">
          <cell r="A76" t="str">
            <v>3018.1</v>
          </cell>
          <cell r="B76" t="str">
            <v>Alte mater.consumab.-intern</v>
          </cell>
          <cell r="C76">
            <v>0</v>
          </cell>
          <cell r="D76">
            <v>0.44</v>
          </cell>
        </row>
        <row r="77">
          <cell r="A77" t="str">
            <v>3018.2</v>
          </cell>
          <cell r="B77" t="str">
            <v>Alte mater.consumab.-VOGT</v>
          </cell>
          <cell r="C77">
            <v>22106549.52</v>
          </cell>
          <cell r="D77">
            <v>-11.71</v>
          </cell>
        </row>
        <row r="78">
          <cell r="A78" t="str">
            <v>321</v>
          </cell>
          <cell r="B78" t="str">
            <v>Obiecte de inventar</v>
          </cell>
          <cell r="C78">
            <v>14364383.66</v>
          </cell>
          <cell r="D78">
            <v>0</v>
          </cell>
        </row>
        <row r="79">
          <cell r="A79" t="str">
            <v>321.</v>
          </cell>
          <cell r="B79" t="str">
            <v>Obiecte de inventar-intern</v>
          </cell>
          <cell r="C79">
            <v>14364383.66</v>
          </cell>
          <cell r="D79">
            <v>0</v>
          </cell>
        </row>
        <row r="80">
          <cell r="A80" t="str">
            <v>321.01</v>
          </cell>
          <cell r="B80" t="str">
            <v>Obiecte de inventar-intern</v>
          </cell>
          <cell r="C80">
            <v>14013345</v>
          </cell>
          <cell r="D80">
            <v>0</v>
          </cell>
        </row>
        <row r="81">
          <cell r="A81" t="str">
            <v>321.02</v>
          </cell>
          <cell r="B81" t="str">
            <v>Obiecte de inventar-VOGT</v>
          </cell>
          <cell r="C81">
            <v>351038.66</v>
          </cell>
          <cell r="D81">
            <v>0</v>
          </cell>
        </row>
        <row r="82">
          <cell r="A82" t="str">
            <v>322</v>
          </cell>
          <cell r="B82" t="str">
            <v>Uzura obiectelor de inventar</v>
          </cell>
          <cell r="C82">
            <v>0</v>
          </cell>
          <cell r="D82">
            <v>14013345</v>
          </cell>
        </row>
        <row r="83">
          <cell r="A83" t="str">
            <v>378</v>
          </cell>
          <cell r="B83" t="str">
            <v>Diferente de pret la marfuri</v>
          </cell>
          <cell r="C83">
            <v>0</v>
          </cell>
          <cell r="D83">
            <v>0</v>
          </cell>
        </row>
        <row r="84">
          <cell r="A84" t="str">
            <v>401</v>
          </cell>
          <cell r="B84" t="str">
            <v>Furnizori</v>
          </cell>
          <cell r="C84">
            <v>152763177</v>
          </cell>
          <cell r="D84">
            <v>177704476</v>
          </cell>
        </row>
        <row r="85">
          <cell r="A85" t="str">
            <v>401.</v>
          </cell>
          <cell r="B85" t="str">
            <v>Furnizori interni</v>
          </cell>
          <cell r="C85">
            <v>152763177</v>
          </cell>
          <cell r="D85">
            <v>177704476</v>
          </cell>
        </row>
        <row r="86">
          <cell r="A86" t="str">
            <v>401.01</v>
          </cell>
          <cell r="B86" t="str">
            <v>Furnizori interni</v>
          </cell>
          <cell r="C86">
            <v>146356977</v>
          </cell>
          <cell r="D86">
            <v>171402476</v>
          </cell>
        </row>
        <row r="87">
          <cell r="A87" t="str">
            <v>401.99</v>
          </cell>
          <cell r="B87" t="str">
            <v>Colaboratori</v>
          </cell>
          <cell r="C87">
            <v>6406200</v>
          </cell>
          <cell r="D87">
            <v>6302000</v>
          </cell>
        </row>
        <row r="88">
          <cell r="A88" t="str">
            <v>404</v>
          </cell>
          <cell r="B88" t="str">
            <v>Furnizori de imobilizari</v>
          </cell>
          <cell r="C88">
            <v>481299272</v>
          </cell>
          <cell r="D88">
            <v>481299272</v>
          </cell>
        </row>
        <row r="89">
          <cell r="A89" t="str">
            <v>409</v>
          </cell>
          <cell r="B89" t="str">
            <v>Avansuri acordate furnizorilor</v>
          </cell>
          <cell r="C89">
            <v>255122600</v>
          </cell>
          <cell r="D89">
            <v>8281074</v>
          </cell>
        </row>
        <row r="90">
          <cell r="A90" t="str">
            <v>411</v>
          </cell>
          <cell r="B90" t="str">
            <v>Clienti</v>
          </cell>
          <cell r="C90">
            <v>894532991</v>
          </cell>
          <cell r="D90">
            <v>1305481059</v>
          </cell>
        </row>
        <row r="91">
          <cell r="A91" t="str">
            <v>419</v>
          </cell>
          <cell r="B91" t="str">
            <v>Clienti - creditori</v>
          </cell>
          <cell r="C91">
            <v>887791271</v>
          </cell>
          <cell r="D91">
            <v>823643705</v>
          </cell>
        </row>
        <row r="92">
          <cell r="A92" t="str">
            <v>421</v>
          </cell>
          <cell r="B92" t="str">
            <v>Personal-remuneratii datorate</v>
          </cell>
          <cell r="C92">
            <v>618993838</v>
          </cell>
          <cell r="D92">
            <v>545823593</v>
          </cell>
        </row>
        <row r="93">
          <cell r="A93" t="str">
            <v>423</v>
          </cell>
          <cell r="B93" t="str">
            <v>Personal-ajutoare materiale datorate</v>
          </cell>
          <cell r="C93">
            <v>32910514</v>
          </cell>
          <cell r="D93">
            <v>38510302</v>
          </cell>
        </row>
        <row r="94">
          <cell r="A94" t="str">
            <v>423.</v>
          </cell>
          <cell r="B94" t="str">
            <v>Indemnizatii de boala</v>
          </cell>
          <cell r="C94">
            <v>32910514</v>
          </cell>
          <cell r="D94">
            <v>38510302</v>
          </cell>
        </row>
        <row r="95">
          <cell r="A95" t="str">
            <v>423.01</v>
          </cell>
          <cell r="B95" t="str">
            <v>Indemnizatii de boala</v>
          </cell>
          <cell r="C95">
            <v>32910514</v>
          </cell>
          <cell r="D95">
            <v>38510302</v>
          </cell>
        </row>
        <row r="96">
          <cell r="A96" t="str">
            <v>423.02</v>
          </cell>
          <cell r="B96" t="str">
            <v>Indemnizatii de deces</v>
          </cell>
          <cell r="C96">
            <v>0</v>
          </cell>
          <cell r="D96">
            <v>0</v>
          </cell>
        </row>
        <row r="97">
          <cell r="A97" t="str">
            <v>425</v>
          </cell>
          <cell r="B97" t="str">
            <v>Avansuri acordate personalului</v>
          </cell>
          <cell r="C97">
            <v>228180000</v>
          </cell>
          <cell r="D97">
            <v>229680000</v>
          </cell>
        </row>
        <row r="98">
          <cell r="A98" t="str">
            <v>425.</v>
          </cell>
          <cell r="B98" t="str">
            <v>Avans salarii</v>
          </cell>
          <cell r="C98">
            <v>228180000</v>
          </cell>
          <cell r="D98">
            <v>229680000</v>
          </cell>
        </row>
        <row r="99">
          <cell r="A99" t="str">
            <v>425.01</v>
          </cell>
          <cell r="B99" t="str">
            <v>Avans salarii</v>
          </cell>
          <cell r="C99">
            <v>217050000</v>
          </cell>
          <cell r="D99">
            <v>217050000</v>
          </cell>
        </row>
        <row r="100">
          <cell r="A100" t="str">
            <v>425.02</v>
          </cell>
          <cell r="B100" t="str">
            <v>Avans concediu odihna</v>
          </cell>
          <cell r="C100">
            <v>11130000</v>
          </cell>
          <cell r="D100">
            <v>12630000</v>
          </cell>
        </row>
        <row r="101">
          <cell r="A101" t="str">
            <v>425.03</v>
          </cell>
          <cell r="B101" t="str">
            <v>Alte avansuri</v>
          </cell>
          <cell r="C101">
            <v>0</v>
          </cell>
          <cell r="D101">
            <v>0</v>
          </cell>
        </row>
        <row r="102">
          <cell r="A102" t="str">
            <v>427</v>
          </cell>
          <cell r="B102" t="str">
            <v>Retineri din remuneratii datorate tertilor</v>
          </cell>
          <cell r="C102">
            <v>8729500</v>
          </cell>
          <cell r="D102">
            <v>6868000</v>
          </cell>
        </row>
        <row r="103">
          <cell r="A103" t="str">
            <v>427.</v>
          </cell>
          <cell r="B103" t="str">
            <v>B.I.R. Jimbolia</v>
          </cell>
          <cell r="C103">
            <v>8729500</v>
          </cell>
          <cell r="D103">
            <v>6868000</v>
          </cell>
        </row>
        <row r="104">
          <cell r="A104" t="str">
            <v>427.01</v>
          </cell>
          <cell r="B104" t="str">
            <v>B.I.R. Jimbolia</v>
          </cell>
          <cell r="C104">
            <v>7179500</v>
          </cell>
          <cell r="D104">
            <v>5868000</v>
          </cell>
        </row>
        <row r="105">
          <cell r="A105" t="str">
            <v>427.02</v>
          </cell>
          <cell r="B105" t="str">
            <v>Banca de credit coop.-Jimbolia</v>
          </cell>
          <cell r="C105">
            <v>750000</v>
          </cell>
          <cell r="D105">
            <v>1000000</v>
          </cell>
        </row>
        <row r="106">
          <cell r="A106" t="str">
            <v>427.03</v>
          </cell>
          <cell r="B106" t="str">
            <v>CEC Timisoara</v>
          </cell>
          <cell r="C106">
            <v>0</v>
          </cell>
          <cell r="D106">
            <v>0</v>
          </cell>
        </row>
        <row r="107">
          <cell r="A107" t="str">
            <v>427.04</v>
          </cell>
          <cell r="B107" t="str">
            <v>Bancpost SA Timisoara</v>
          </cell>
          <cell r="C107">
            <v>0</v>
          </cell>
          <cell r="D107">
            <v>0</v>
          </cell>
        </row>
        <row r="108">
          <cell r="A108" t="str">
            <v>427.05</v>
          </cell>
          <cell r="B108" t="str">
            <v>Jimapaterm Serv SA Jimbolia</v>
          </cell>
          <cell r="C108">
            <v>0</v>
          </cell>
          <cell r="D108">
            <v>0</v>
          </cell>
        </row>
        <row r="109">
          <cell r="A109" t="str">
            <v>427.06</v>
          </cell>
          <cell r="B109" t="str">
            <v>Coop.Credit Carpinis</v>
          </cell>
          <cell r="C109">
            <v>500000</v>
          </cell>
          <cell r="D109">
            <v>0</v>
          </cell>
        </row>
        <row r="110">
          <cell r="A110" t="str">
            <v>427.07</v>
          </cell>
          <cell r="B110" t="str">
            <v>Trezor Jimbolia</v>
          </cell>
          <cell r="C110">
            <v>300000</v>
          </cell>
          <cell r="D110">
            <v>0</v>
          </cell>
        </row>
        <row r="111">
          <cell r="A111" t="str">
            <v>428</v>
          </cell>
          <cell r="B111" t="str">
            <v>Alte datorii si creante in legatura cu personalul</v>
          </cell>
          <cell r="C111">
            <v>83764</v>
          </cell>
          <cell r="D111">
            <v>6254</v>
          </cell>
        </row>
        <row r="112">
          <cell r="A112" t="str">
            <v>4282</v>
          </cell>
          <cell r="B112" t="str">
            <v>Alte creante in legatura cu personalul</v>
          </cell>
          <cell r="C112">
            <v>83764</v>
          </cell>
          <cell r="D112">
            <v>6254</v>
          </cell>
        </row>
        <row r="113">
          <cell r="A113" t="str">
            <v>431</v>
          </cell>
          <cell r="B113" t="str">
            <v>Asigurari sociale</v>
          </cell>
          <cell r="C113">
            <v>294771400</v>
          </cell>
          <cell r="D113">
            <v>270640667</v>
          </cell>
        </row>
        <row r="114">
          <cell r="A114" t="str">
            <v>4311</v>
          </cell>
          <cell r="B114" t="str">
            <v>Contributia unitatii la asigurarile sociale</v>
          </cell>
          <cell r="C114">
            <v>267490637</v>
          </cell>
          <cell r="D114">
            <v>244043750</v>
          </cell>
        </row>
        <row r="115">
          <cell r="A115" t="str">
            <v>4311.1</v>
          </cell>
          <cell r="B115" t="str">
            <v>C.A.S.-30%</v>
          </cell>
          <cell r="C115">
            <v>181090038</v>
          </cell>
          <cell r="D115">
            <v>163747078</v>
          </cell>
        </row>
        <row r="116">
          <cell r="A116" t="str">
            <v>4311.2</v>
          </cell>
          <cell r="B116" t="str">
            <v>Contr.7% sanat.-angajator</v>
          </cell>
          <cell r="C116">
            <v>41915625</v>
          </cell>
          <cell r="D116">
            <v>38686590</v>
          </cell>
        </row>
        <row r="117">
          <cell r="A117" t="str">
            <v>4311.3</v>
          </cell>
          <cell r="B117" t="str">
            <v>Contr.7% sanat.-asigurati</v>
          </cell>
          <cell r="C117">
            <v>44484974</v>
          </cell>
          <cell r="D117">
            <v>41610082</v>
          </cell>
        </row>
        <row r="118">
          <cell r="A118" t="str">
            <v>4312</v>
          </cell>
          <cell r="B118" t="str">
            <v>Contrib.5% pensia suplim.</v>
          </cell>
          <cell r="C118">
            <v>27280763</v>
          </cell>
          <cell r="D118">
            <v>26596917</v>
          </cell>
        </row>
        <row r="119">
          <cell r="A119" t="str">
            <v>437</v>
          </cell>
          <cell r="B119" t="str">
            <v>Ajutor de somaj</v>
          </cell>
          <cell r="C119">
            <v>35490300</v>
          </cell>
          <cell r="D119">
            <v>33040162</v>
          </cell>
        </row>
        <row r="120">
          <cell r="A120" t="str">
            <v>4371</v>
          </cell>
          <cell r="B120" t="str">
            <v>Contrib.5% somaj unitate</v>
          </cell>
          <cell r="C120">
            <v>29939732</v>
          </cell>
          <cell r="D120">
            <v>27633279</v>
          </cell>
        </row>
        <row r="121">
          <cell r="A121" t="str">
            <v>4372</v>
          </cell>
          <cell r="B121" t="str">
            <v>Contrib.1% somaj personal</v>
          </cell>
          <cell r="C121">
            <v>5550568</v>
          </cell>
          <cell r="D121">
            <v>5406883</v>
          </cell>
        </row>
        <row r="122">
          <cell r="A122" t="str">
            <v>441</v>
          </cell>
          <cell r="B122" t="str">
            <v>Impozitul pe profit</v>
          </cell>
          <cell r="C122">
            <v>0</v>
          </cell>
          <cell r="D122">
            <v>55930655</v>
          </cell>
        </row>
        <row r="123">
          <cell r="A123" t="str">
            <v>442</v>
          </cell>
          <cell r="B123" t="str">
            <v>Taxa pe valoarea adaugata</v>
          </cell>
          <cell r="C123">
            <v>304544179.88</v>
          </cell>
          <cell r="D123">
            <v>153487809.94</v>
          </cell>
        </row>
        <row r="124">
          <cell r="A124" t="str">
            <v>4424</v>
          </cell>
          <cell r="B124" t="str">
            <v>TVA de recuperat</v>
          </cell>
          <cell r="C124">
            <v>151056369.94</v>
          </cell>
          <cell r="D124">
            <v>0</v>
          </cell>
        </row>
        <row r="125">
          <cell r="A125" t="str">
            <v>4426</v>
          </cell>
          <cell r="B125" t="str">
            <v>TVA deductibila</v>
          </cell>
          <cell r="C125">
            <v>152272089.94</v>
          </cell>
          <cell r="D125">
            <v>152272089.94</v>
          </cell>
        </row>
        <row r="126">
          <cell r="A126" t="str">
            <v>4427</v>
          </cell>
          <cell r="B126" t="str">
            <v>TVA colectata</v>
          </cell>
          <cell r="C126">
            <v>1215720</v>
          </cell>
          <cell r="D126">
            <v>1215720</v>
          </cell>
        </row>
        <row r="127">
          <cell r="A127" t="str">
            <v>444</v>
          </cell>
          <cell r="B127" t="str">
            <v>Impozitul pe salarii</v>
          </cell>
          <cell r="C127">
            <v>118937618</v>
          </cell>
          <cell r="D127">
            <v>113254430</v>
          </cell>
        </row>
        <row r="128">
          <cell r="A128" t="str">
            <v>446</v>
          </cell>
          <cell r="B128" t="str">
            <v>Alte impozite, taxe si varsaminte asimilate</v>
          </cell>
          <cell r="C128">
            <v>36197913</v>
          </cell>
          <cell r="D128">
            <v>35321473</v>
          </cell>
        </row>
        <row r="129">
          <cell r="A129" t="str">
            <v>446.</v>
          </cell>
          <cell r="B129" t="str">
            <v>Taxa vamala</v>
          </cell>
          <cell r="C129">
            <v>36197913</v>
          </cell>
          <cell r="D129">
            <v>35321473</v>
          </cell>
        </row>
        <row r="130">
          <cell r="A130" t="str">
            <v>446.01</v>
          </cell>
          <cell r="B130" t="str">
            <v>Taxa vamala</v>
          </cell>
          <cell r="C130">
            <v>20981548</v>
          </cell>
          <cell r="D130">
            <v>20981548</v>
          </cell>
        </row>
        <row r="131">
          <cell r="A131" t="str">
            <v>446.02</v>
          </cell>
          <cell r="B131" t="str">
            <v>Comision vamal</v>
          </cell>
          <cell r="C131">
            <v>53657</v>
          </cell>
          <cell r="D131">
            <v>53657</v>
          </cell>
        </row>
        <row r="132">
          <cell r="A132" t="str">
            <v>446.03</v>
          </cell>
          <cell r="B132" t="str">
            <v>TVA datorat la importuri</v>
          </cell>
          <cell r="C132">
            <v>12425480</v>
          </cell>
          <cell r="D132">
            <v>12425480</v>
          </cell>
        </row>
        <row r="133">
          <cell r="A133" t="str">
            <v>446.04</v>
          </cell>
          <cell r="B133" t="str">
            <v>Taxa firma</v>
          </cell>
          <cell r="C133">
            <v>0</v>
          </cell>
          <cell r="D133">
            <v>0</v>
          </cell>
        </row>
        <row r="134">
          <cell r="A134" t="str">
            <v>446.05</v>
          </cell>
          <cell r="B134" t="str">
            <v>Taxa mijloace transport</v>
          </cell>
          <cell r="C134">
            <v>0</v>
          </cell>
          <cell r="D134">
            <v>0</v>
          </cell>
        </row>
        <row r="135">
          <cell r="A135" t="str">
            <v>446.06</v>
          </cell>
          <cell r="B135" t="str">
            <v>Accize</v>
          </cell>
          <cell r="C135">
            <v>0</v>
          </cell>
          <cell r="D135">
            <v>0</v>
          </cell>
        </row>
        <row r="136">
          <cell r="A136" t="str">
            <v>446.07</v>
          </cell>
          <cell r="B136" t="str">
            <v>Taxa de timbru</v>
          </cell>
          <cell r="C136">
            <v>0</v>
          </cell>
          <cell r="D136">
            <v>0</v>
          </cell>
        </row>
        <row r="137">
          <cell r="A137" t="str">
            <v>446.08</v>
          </cell>
          <cell r="B137" t="str">
            <v>Taxa concesionare teren</v>
          </cell>
          <cell r="C137">
            <v>0</v>
          </cell>
          <cell r="D137">
            <v>0</v>
          </cell>
        </row>
        <row r="138">
          <cell r="A138" t="str">
            <v>446.09</v>
          </cell>
          <cell r="B138" t="str">
            <v>Taxa fond special drumuri</v>
          </cell>
          <cell r="C138">
            <v>0</v>
          </cell>
          <cell r="D138">
            <v>0</v>
          </cell>
        </row>
        <row r="139">
          <cell r="A139" t="str">
            <v>446.10</v>
          </cell>
          <cell r="B139" t="str">
            <v>Impozit venit colaboratori</v>
          </cell>
          <cell r="C139">
            <v>2570040</v>
          </cell>
          <cell r="D139">
            <v>1693600</v>
          </cell>
        </row>
        <row r="140">
          <cell r="A140" t="str">
            <v>446.11</v>
          </cell>
          <cell r="B140" t="str">
            <v>Impozit cladiri</v>
          </cell>
          <cell r="C140">
            <v>96875</v>
          </cell>
          <cell r="D140">
            <v>96875</v>
          </cell>
        </row>
        <row r="141">
          <cell r="A141" t="str">
            <v>446.12</v>
          </cell>
          <cell r="B141" t="str">
            <v>Taxa autoriz.constructii</v>
          </cell>
          <cell r="C141">
            <v>0</v>
          </cell>
          <cell r="D141">
            <v>0</v>
          </cell>
        </row>
        <row r="142">
          <cell r="A142" t="str">
            <v>446.13</v>
          </cell>
          <cell r="B142" t="str">
            <v>Impozit pe redeventa</v>
          </cell>
          <cell r="C142">
            <v>0</v>
          </cell>
          <cell r="D142">
            <v>0</v>
          </cell>
        </row>
        <row r="143">
          <cell r="A143" t="str">
            <v>446.14</v>
          </cell>
          <cell r="B143" t="str">
            <v>Impozit dobanda/nerezid.</v>
          </cell>
          <cell r="C143">
            <v>0</v>
          </cell>
          <cell r="D143">
            <v>0</v>
          </cell>
        </row>
        <row r="144">
          <cell r="A144" t="str">
            <v>446.15</v>
          </cell>
          <cell r="B144" t="str">
            <v>Alte impozite, taxe si varsaminte asimilate</v>
          </cell>
          <cell r="C144">
            <v>70313</v>
          </cell>
          <cell r="D144">
            <v>70313</v>
          </cell>
        </row>
        <row r="145">
          <cell r="A145" t="str">
            <v>446.99</v>
          </cell>
          <cell r="B145" t="str">
            <v>Alte impoz.,taxe si vars.asimilate</v>
          </cell>
          <cell r="C145">
            <v>0</v>
          </cell>
          <cell r="D145">
            <v>0</v>
          </cell>
        </row>
        <row r="146">
          <cell r="A146" t="str">
            <v>447</v>
          </cell>
          <cell r="B146" t="str">
            <v>Fonduri speciale - taxe si varsaminte asimilate</v>
          </cell>
          <cell r="C146">
            <v>37561069</v>
          </cell>
          <cell r="D146">
            <v>37604002</v>
          </cell>
        </row>
        <row r="147">
          <cell r="A147" t="str">
            <v>447.</v>
          </cell>
          <cell r="B147" t="str">
            <v>Contr.1% fond risc-accidente</v>
          </cell>
          <cell r="C147">
            <v>37561069</v>
          </cell>
          <cell r="D147">
            <v>37604002</v>
          </cell>
        </row>
        <row r="148">
          <cell r="A148" t="str">
            <v>447.01</v>
          </cell>
          <cell r="B148" t="str">
            <v>Contr.1% fond risc-accidente</v>
          </cell>
          <cell r="C148">
            <v>0</v>
          </cell>
          <cell r="D148">
            <v>0</v>
          </cell>
        </row>
        <row r="149">
          <cell r="A149" t="str">
            <v>447.02</v>
          </cell>
          <cell r="B149" t="str">
            <v>Contrib. 1% risc-accid.</v>
          </cell>
          <cell r="C149">
            <v>0</v>
          </cell>
          <cell r="D149">
            <v>0</v>
          </cell>
        </row>
        <row r="150">
          <cell r="A150" t="str">
            <v>447.03</v>
          </cell>
          <cell r="B150" t="str">
            <v>Contrib.3% fd.solidarit.soc.</v>
          </cell>
          <cell r="C150">
            <v>24067084</v>
          </cell>
          <cell r="D150">
            <v>25169027</v>
          </cell>
        </row>
        <row r="151">
          <cell r="A151" t="str">
            <v>447.04</v>
          </cell>
          <cell r="B151" t="str">
            <v>Contrib.2% invatamant</v>
          </cell>
          <cell r="C151">
            <v>11975893</v>
          </cell>
          <cell r="D151">
            <v>11053311</v>
          </cell>
        </row>
        <row r="152">
          <cell r="A152" t="str">
            <v>447.05</v>
          </cell>
          <cell r="B152" t="str">
            <v>Comision 0,25% DPMOS</v>
          </cell>
          <cell r="C152">
            <v>1518092</v>
          </cell>
          <cell r="D152">
            <v>1381664</v>
          </cell>
        </row>
        <row r="153">
          <cell r="A153" t="str">
            <v>448</v>
          </cell>
          <cell r="B153" t="str">
            <v>Alte datorii si creante cu bugetul statului</v>
          </cell>
          <cell r="C153">
            <v>0</v>
          </cell>
          <cell r="D153">
            <v>0</v>
          </cell>
        </row>
        <row r="154">
          <cell r="A154" t="str">
            <v>4481</v>
          </cell>
          <cell r="B154" t="str">
            <v>Alte datorii fata de bugetul statului</v>
          </cell>
          <cell r="C154">
            <v>0</v>
          </cell>
          <cell r="D154">
            <v>0</v>
          </cell>
        </row>
        <row r="155">
          <cell r="A155" t="str">
            <v>456</v>
          </cell>
          <cell r="B155" t="str">
            <v>Decontari cu asociatii privind capitalul</v>
          </cell>
          <cell r="C155">
            <v>0</v>
          </cell>
          <cell r="D155">
            <v>0</v>
          </cell>
        </row>
        <row r="156">
          <cell r="A156" t="str">
            <v>456.</v>
          </cell>
          <cell r="B156" t="str">
            <v>Decont.cu asoc.priv.capitalul-VOGT</v>
          </cell>
          <cell r="C156">
            <v>0</v>
          </cell>
          <cell r="D156">
            <v>0</v>
          </cell>
        </row>
        <row r="157">
          <cell r="A157" t="str">
            <v>456.01</v>
          </cell>
          <cell r="B157" t="str">
            <v>Decont.cu asoc.priv.capitalul-VOGT</v>
          </cell>
          <cell r="C157">
            <v>0</v>
          </cell>
          <cell r="D157">
            <v>0</v>
          </cell>
        </row>
        <row r="158">
          <cell r="A158" t="str">
            <v>461</v>
          </cell>
          <cell r="B158" t="str">
            <v>Debitori diversi</v>
          </cell>
          <cell r="C158">
            <v>0</v>
          </cell>
          <cell r="D158">
            <v>0</v>
          </cell>
        </row>
        <row r="159">
          <cell r="A159" t="str">
            <v>462</v>
          </cell>
          <cell r="B159" t="str">
            <v>Creditori diversi</v>
          </cell>
          <cell r="C159">
            <v>0</v>
          </cell>
          <cell r="D159">
            <v>11213672</v>
          </cell>
        </row>
        <row r="160">
          <cell r="A160" t="str">
            <v>471</v>
          </cell>
          <cell r="B160" t="str">
            <v>Cheltuieli inregistrate in avans</v>
          </cell>
          <cell r="C160">
            <v>2183517</v>
          </cell>
          <cell r="D160">
            <v>2450097</v>
          </cell>
        </row>
        <row r="161">
          <cell r="A161" t="str">
            <v>471.</v>
          </cell>
          <cell r="B161" t="str">
            <v>Chelt.in avans-abonamente</v>
          </cell>
          <cell r="C161">
            <v>2183517</v>
          </cell>
          <cell r="D161">
            <v>2450097</v>
          </cell>
        </row>
        <row r="162">
          <cell r="A162" t="str">
            <v>471.01</v>
          </cell>
          <cell r="B162" t="str">
            <v>Chelt.in avans-abonamente</v>
          </cell>
          <cell r="C162">
            <v>2000000</v>
          </cell>
          <cell r="D162">
            <v>443731</v>
          </cell>
        </row>
        <row r="163">
          <cell r="A163" t="str">
            <v>471.02</v>
          </cell>
          <cell r="B163" t="str">
            <v>Taxe vama transf.util+3%</v>
          </cell>
          <cell r="C163">
            <v>-1854689</v>
          </cell>
          <cell r="D163">
            <v>0</v>
          </cell>
        </row>
        <row r="164">
          <cell r="A164" t="str">
            <v>471.03</v>
          </cell>
          <cell r="B164" t="str">
            <v>Anticipatie Jimapaterm</v>
          </cell>
          <cell r="C164">
            <v>0</v>
          </cell>
          <cell r="D164">
            <v>0</v>
          </cell>
        </row>
        <row r="165">
          <cell r="A165" t="str">
            <v>471.04</v>
          </cell>
          <cell r="B165" t="str">
            <v>Dif.curs.nefav.ramb.credit VOGT</v>
          </cell>
          <cell r="C165">
            <v>0</v>
          </cell>
          <cell r="D165">
            <v>0</v>
          </cell>
        </row>
        <row r="166">
          <cell r="A166" t="str">
            <v>471.05</v>
          </cell>
          <cell r="B166" t="str">
            <v>Prima asig.-plata in avans</v>
          </cell>
          <cell r="C166">
            <v>2038206</v>
          </cell>
          <cell r="D166">
            <v>2006366</v>
          </cell>
        </row>
        <row r="167">
          <cell r="A167" t="str">
            <v>471.99</v>
          </cell>
          <cell r="B167" t="str">
            <v>Alte chelt.inreg.in avans</v>
          </cell>
          <cell r="C167">
            <v>0</v>
          </cell>
          <cell r="D167">
            <v>0</v>
          </cell>
        </row>
        <row r="168">
          <cell r="A168" t="str">
            <v>472</v>
          </cell>
          <cell r="B168" t="str">
            <v>Venituri inregistrate in avans</v>
          </cell>
          <cell r="C168">
            <v>20891150</v>
          </cell>
          <cell r="D168">
            <v>0</v>
          </cell>
        </row>
        <row r="169">
          <cell r="A169" t="str">
            <v>473</v>
          </cell>
          <cell r="B169" t="str">
            <v>Decontari din operatii in curs de clarificare</v>
          </cell>
          <cell r="C169">
            <v>697843286</v>
          </cell>
          <cell r="D169">
            <v>173681581</v>
          </cell>
        </row>
        <row r="170">
          <cell r="A170" t="str">
            <v>476</v>
          </cell>
          <cell r="B170" t="str">
            <v>Diferente de conversie-activ</v>
          </cell>
          <cell r="C170">
            <v>743087649</v>
          </cell>
          <cell r="D170">
            <v>0</v>
          </cell>
        </row>
        <row r="171">
          <cell r="A171" t="str">
            <v>477</v>
          </cell>
          <cell r="B171" t="str">
            <v>Diferente de conversie-pasiv</v>
          </cell>
          <cell r="C171">
            <v>0</v>
          </cell>
          <cell r="D171">
            <v>0</v>
          </cell>
        </row>
        <row r="172">
          <cell r="A172" t="str">
            <v>512</v>
          </cell>
          <cell r="B172" t="str">
            <v>Conturi curente la banci</v>
          </cell>
          <cell r="C172">
            <v>2470573187</v>
          </cell>
          <cell r="D172">
            <v>4179084295.91</v>
          </cell>
        </row>
        <row r="173">
          <cell r="A173" t="str">
            <v>5121</v>
          </cell>
          <cell r="B173" t="str">
            <v>Cont la banca in lei</v>
          </cell>
          <cell r="C173">
            <v>1721939962</v>
          </cell>
          <cell r="D173">
            <v>1721898426.91</v>
          </cell>
        </row>
        <row r="174">
          <cell r="A174" t="str">
            <v>5121.1</v>
          </cell>
          <cell r="B174" t="str">
            <v>BCR Jimbolia-ROL</v>
          </cell>
          <cell r="C174">
            <v>1721939962</v>
          </cell>
          <cell r="D174">
            <v>1721652897</v>
          </cell>
        </row>
        <row r="175">
          <cell r="A175" t="str">
            <v>5121.2</v>
          </cell>
          <cell r="B175" t="str">
            <v>BRD Timisoara-ROL</v>
          </cell>
          <cell r="C175">
            <v>0</v>
          </cell>
          <cell r="D175">
            <v>0</v>
          </cell>
        </row>
        <row r="176">
          <cell r="A176" t="str">
            <v>5121.3</v>
          </cell>
          <cell r="B176" t="str">
            <v>Banca Austria Buc.-ROL</v>
          </cell>
          <cell r="C176">
            <v>0</v>
          </cell>
          <cell r="D176">
            <v>245529.91</v>
          </cell>
        </row>
        <row r="177">
          <cell r="A177" t="str">
            <v>5124</v>
          </cell>
          <cell r="B177" t="str">
            <v>Cont la banca in devize</v>
          </cell>
          <cell r="C177">
            <v>748633225</v>
          </cell>
          <cell r="D177">
            <v>2457185869</v>
          </cell>
        </row>
        <row r="178">
          <cell r="A178" t="str">
            <v>5124.1</v>
          </cell>
          <cell r="B178" t="str">
            <v>Disp.banca in devize-BCR Jimbolia/DEM</v>
          </cell>
          <cell r="C178">
            <v>748633225</v>
          </cell>
          <cell r="D178">
            <v>2457185869</v>
          </cell>
        </row>
        <row r="179">
          <cell r="A179" t="str">
            <v>5124.1.1</v>
          </cell>
          <cell r="B179" t="str">
            <v>BCR Jimbolia-DEM</v>
          </cell>
          <cell r="C179">
            <v>630966553</v>
          </cell>
          <cell r="D179">
            <v>1843074930</v>
          </cell>
        </row>
        <row r="180">
          <cell r="A180" t="str">
            <v>5124.1.2</v>
          </cell>
          <cell r="B180" t="str">
            <v>BRD Timisoara-DEM</v>
          </cell>
          <cell r="C180">
            <v>36701</v>
          </cell>
          <cell r="D180">
            <v>2405888</v>
          </cell>
        </row>
        <row r="181">
          <cell r="A181" t="str">
            <v>5124.1.3</v>
          </cell>
          <cell r="B181" t="str">
            <v>Banca Austria Buc.-DEM</v>
          </cell>
          <cell r="C181">
            <v>11252315</v>
          </cell>
          <cell r="D181">
            <v>505327395</v>
          </cell>
        </row>
        <row r="182">
          <cell r="A182" t="str">
            <v>5124.1.9</v>
          </cell>
          <cell r="B182" t="str">
            <v>Disp.plati externe-DEM</v>
          </cell>
          <cell r="C182">
            <v>106377656</v>
          </cell>
          <cell r="D182">
            <v>106377656</v>
          </cell>
        </row>
        <row r="183">
          <cell r="A183" t="str">
            <v>5125</v>
          </cell>
          <cell r="B183" t="str">
            <v>Sume in curs de decontare</v>
          </cell>
          <cell r="C183">
            <v>0</v>
          </cell>
          <cell r="D183">
            <v>0</v>
          </cell>
        </row>
        <row r="184">
          <cell r="A184" t="str">
            <v>512O</v>
          </cell>
          <cell r="B184" t="str">
            <v>Contul 512 folosit anterior</v>
          </cell>
          <cell r="C184">
            <v>0</v>
          </cell>
          <cell r="D184">
            <v>0</v>
          </cell>
        </row>
        <row r="185">
          <cell r="A185" t="str">
            <v>531</v>
          </cell>
          <cell r="B185" t="str">
            <v>Casa</v>
          </cell>
          <cell r="C185">
            <v>255741720</v>
          </cell>
          <cell r="D185">
            <v>255416795</v>
          </cell>
        </row>
        <row r="186">
          <cell r="A186" t="str">
            <v>5311</v>
          </cell>
          <cell r="B186" t="str">
            <v>Casa in lei</v>
          </cell>
          <cell r="C186">
            <v>255741720</v>
          </cell>
          <cell r="D186">
            <v>255416795</v>
          </cell>
        </row>
        <row r="187">
          <cell r="A187" t="str">
            <v>5314</v>
          </cell>
          <cell r="B187" t="str">
            <v>Casa in devize</v>
          </cell>
          <cell r="C187">
            <v>0</v>
          </cell>
          <cell r="D187">
            <v>0</v>
          </cell>
        </row>
        <row r="188">
          <cell r="A188" t="str">
            <v>5314.1</v>
          </cell>
          <cell r="B188" t="str">
            <v>Casa in devize-DEM</v>
          </cell>
          <cell r="C188">
            <v>0</v>
          </cell>
          <cell r="D188">
            <v>0</v>
          </cell>
        </row>
        <row r="189">
          <cell r="A189" t="str">
            <v>542</v>
          </cell>
          <cell r="B189" t="str">
            <v>Avansuri de trezorerie</v>
          </cell>
          <cell r="C189">
            <v>280642</v>
          </cell>
          <cell r="D189">
            <v>1762722</v>
          </cell>
        </row>
        <row r="190">
          <cell r="A190" t="str">
            <v>542.</v>
          </cell>
          <cell r="B190" t="str">
            <v>Avans spre decontare</v>
          </cell>
          <cell r="C190">
            <v>280642</v>
          </cell>
          <cell r="D190">
            <v>1762722</v>
          </cell>
        </row>
        <row r="191">
          <cell r="A191" t="str">
            <v>542.01</v>
          </cell>
          <cell r="B191" t="str">
            <v>Avans spre decontare</v>
          </cell>
          <cell r="C191">
            <v>0</v>
          </cell>
          <cell r="D191">
            <v>0</v>
          </cell>
        </row>
        <row r="192">
          <cell r="A192" t="str">
            <v>542.02</v>
          </cell>
          <cell r="B192" t="str">
            <v>Avansuri in devize-DEM</v>
          </cell>
          <cell r="C192">
            <v>280642</v>
          </cell>
          <cell r="D192">
            <v>1762722</v>
          </cell>
        </row>
        <row r="193">
          <cell r="A193" t="str">
            <v>581</v>
          </cell>
          <cell r="B193" t="str">
            <v>Viramente interne</v>
          </cell>
          <cell r="C193">
            <v>2860268167</v>
          </cell>
          <cell r="D193">
            <v>2860268167</v>
          </cell>
        </row>
        <row r="194">
          <cell r="A194" t="str">
            <v>601</v>
          </cell>
          <cell r="B194" t="str">
            <v>Cheltuieli cu materialele consumabile</v>
          </cell>
          <cell r="C194">
            <v>14375891</v>
          </cell>
          <cell r="D194">
            <v>14375891</v>
          </cell>
        </row>
        <row r="195">
          <cell r="A195" t="str">
            <v>6011</v>
          </cell>
          <cell r="B195" t="str">
            <v>Cheltuieli cu materialele auxiliare</v>
          </cell>
          <cell r="C195">
            <v>0</v>
          </cell>
          <cell r="D195">
            <v>0</v>
          </cell>
        </row>
        <row r="196">
          <cell r="A196" t="str">
            <v>6012</v>
          </cell>
          <cell r="B196" t="str">
            <v>Cheltuieli privind combustibilul</v>
          </cell>
          <cell r="C196">
            <v>14375891</v>
          </cell>
          <cell r="D196">
            <v>14375891</v>
          </cell>
        </row>
        <row r="197">
          <cell r="A197" t="str">
            <v>6014</v>
          </cell>
          <cell r="B197" t="str">
            <v>Cheltuieli privind piesele de schimb</v>
          </cell>
          <cell r="C197">
            <v>0</v>
          </cell>
          <cell r="D197">
            <v>0</v>
          </cell>
        </row>
        <row r="198">
          <cell r="A198" t="str">
            <v>6014.1</v>
          </cell>
          <cell r="B198" t="str">
            <v>Chelt.piese de schimb-intern</v>
          </cell>
          <cell r="C198">
            <v>0</v>
          </cell>
          <cell r="D198">
            <v>0</v>
          </cell>
        </row>
        <row r="199">
          <cell r="A199" t="str">
            <v>6014.2</v>
          </cell>
          <cell r="B199" t="str">
            <v>Chelt.piese de schimb-VOGT</v>
          </cell>
          <cell r="C199">
            <v>0</v>
          </cell>
          <cell r="D199">
            <v>0</v>
          </cell>
        </row>
        <row r="200">
          <cell r="A200" t="str">
            <v>6018</v>
          </cell>
          <cell r="B200" t="str">
            <v>Cheltuieli privind alte materiale consumabile</v>
          </cell>
          <cell r="C200">
            <v>0</v>
          </cell>
          <cell r="D200">
            <v>0</v>
          </cell>
        </row>
        <row r="201">
          <cell r="A201" t="str">
            <v>6018.1</v>
          </cell>
          <cell r="B201" t="str">
            <v>Chelt.alte mat.cons-intern</v>
          </cell>
          <cell r="C201">
            <v>0</v>
          </cell>
          <cell r="D201">
            <v>0</v>
          </cell>
        </row>
        <row r="202">
          <cell r="A202" t="str">
            <v>6018.2</v>
          </cell>
          <cell r="B202" t="str">
            <v>Chelt.cu alte mat.cons-VOGT</v>
          </cell>
          <cell r="C202">
            <v>0</v>
          </cell>
          <cell r="D202">
            <v>0</v>
          </cell>
        </row>
        <row r="203">
          <cell r="A203" t="str">
            <v>6018OO</v>
          </cell>
          <cell r="B203" t="str">
            <v>Cheltuieli privind alte materiale consumabile</v>
          </cell>
          <cell r="C203">
            <v>0</v>
          </cell>
          <cell r="D203">
            <v>0</v>
          </cell>
        </row>
        <row r="204">
          <cell r="A204" t="str">
            <v>602</v>
          </cell>
          <cell r="B204" t="str">
            <v>Cheltuieli privind obiectele de inventar</v>
          </cell>
          <cell r="C204">
            <v>14013345</v>
          </cell>
          <cell r="D204">
            <v>14013345</v>
          </cell>
        </row>
        <row r="205">
          <cell r="A205" t="str">
            <v>604</v>
          </cell>
          <cell r="B205" t="str">
            <v>Cheltuieli privind materialele nestocate</v>
          </cell>
          <cell r="C205">
            <v>12616192</v>
          </cell>
          <cell r="D205">
            <v>12616192</v>
          </cell>
        </row>
        <row r="206">
          <cell r="A206" t="str">
            <v>605</v>
          </cell>
          <cell r="B206" t="str">
            <v>Cheltuieli privind energia si apa</v>
          </cell>
          <cell r="C206">
            <v>20520468</v>
          </cell>
          <cell r="D206">
            <v>20520468</v>
          </cell>
        </row>
        <row r="207">
          <cell r="A207" t="str">
            <v>611</v>
          </cell>
          <cell r="B207" t="str">
            <v>Cheltuieli cu intretinerea si reparatiile</v>
          </cell>
          <cell r="C207">
            <v>9774489</v>
          </cell>
          <cell r="D207">
            <v>9774489</v>
          </cell>
        </row>
        <row r="208">
          <cell r="A208" t="str">
            <v>612</v>
          </cell>
          <cell r="B208" t="str">
            <v>Cheltuieli cu redeventele, locatiile de gestiune s</v>
          </cell>
          <cell r="C208">
            <v>47535454</v>
          </cell>
          <cell r="D208">
            <v>47535454</v>
          </cell>
        </row>
        <row r="209">
          <cell r="A209" t="str">
            <v>613</v>
          </cell>
          <cell r="B209" t="str">
            <v>Cheltuieli cu primele de asigurare</v>
          </cell>
          <cell r="C209">
            <v>15775442</v>
          </cell>
          <cell r="D209">
            <v>15775442</v>
          </cell>
        </row>
        <row r="210">
          <cell r="A210" t="str">
            <v>621</v>
          </cell>
          <cell r="B210" t="str">
            <v>Cheltuieli cu colaboratorii</v>
          </cell>
          <cell r="C210">
            <v>6302000</v>
          </cell>
          <cell r="D210">
            <v>6302000</v>
          </cell>
        </row>
        <row r="211">
          <cell r="A211" t="str">
            <v>622</v>
          </cell>
          <cell r="B211" t="str">
            <v>Cheltuieli privind comisioanele si onorariile</v>
          </cell>
          <cell r="C211">
            <v>0</v>
          </cell>
          <cell r="D211">
            <v>0</v>
          </cell>
        </row>
        <row r="212">
          <cell r="A212" t="str">
            <v>623</v>
          </cell>
          <cell r="B212" t="str">
            <v>Cheltuieli de protocol, reclama si publicitate</v>
          </cell>
          <cell r="C212">
            <v>4396169</v>
          </cell>
          <cell r="D212">
            <v>4396169</v>
          </cell>
        </row>
        <row r="213">
          <cell r="A213" t="str">
            <v>623.</v>
          </cell>
          <cell r="B213" t="str">
            <v>Cheltuieli de protocol</v>
          </cell>
          <cell r="C213">
            <v>4396169</v>
          </cell>
          <cell r="D213">
            <v>4396169</v>
          </cell>
        </row>
        <row r="214">
          <cell r="A214" t="str">
            <v>623.01</v>
          </cell>
          <cell r="B214" t="str">
            <v>Cheltuieli de protocol</v>
          </cell>
          <cell r="C214">
            <v>4174858</v>
          </cell>
          <cell r="D214">
            <v>4174858</v>
          </cell>
        </row>
        <row r="215">
          <cell r="A215" t="str">
            <v>623.02</v>
          </cell>
          <cell r="B215" t="str">
            <v>Chelt.de reclama-publicit.</v>
          </cell>
          <cell r="C215">
            <v>221311</v>
          </cell>
          <cell r="D215">
            <v>221311</v>
          </cell>
        </row>
        <row r="216">
          <cell r="A216" t="str">
            <v>624</v>
          </cell>
          <cell r="B216" t="str">
            <v>Cheltuieli cu transportul de bunuri si de personal</v>
          </cell>
          <cell r="C216">
            <v>1900000</v>
          </cell>
          <cell r="D216">
            <v>1900000</v>
          </cell>
        </row>
        <row r="217">
          <cell r="A217" t="str">
            <v>625</v>
          </cell>
          <cell r="B217" t="str">
            <v>Cheltuieli cu deplasari, detasari si transferari</v>
          </cell>
          <cell r="C217">
            <v>3136290</v>
          </cell>
          <cell r="D217">
            <v>3136290</v>
          </cell>
        </row>
        <row r="218">
          <cell r="A218" t="str">
            <v>626</v>
          </cell>
          <cell r="B218" t="str">
            <v>Cheltuieli postale si taxe de telecomunicatii</v>
          </cell>
          <cell r="C218">
            <v>51084038</v>
          </cell>
          <cell r="D218">
            <v>51084038</v>
          </cell>
        </row>
        <row r="219">
          <cell r="A219" t="str">
            <v>627</v>
          </cell>
          <cell r="B219" t="str">
            <v>Cheltuieli cu serviciile bancare si asimilate</v>
          </cell>
          <cell r="C219">
            <v>-15825153.09</v>
          </cell>
          <cell r="D219">
            <v>-15825153.09</v>
          </cell>
        </row>
        <row r="220">
          <cell r="A220" t="str">
            <v>628</v>
          </cell>
          <cell r="B220" t="str">
            <v>Alte cheltuieli cu serviciile executate de terti</v>
          </cell>
          <cell r="C220">
            <v>53735614</v>
          </cell>
          <cell r="D220">
            <v>53735614</v>
          </cell>
        </row>
        <row r="221">
          <cell r="A221" t="str">
            <v>635</v>
          </cell>
          <cell r="B221" t="str">
            <v>Cheltuieli cu alte impozite, taxe si varsaminte as</v>
          </cell>
          <cell r="C221">
            <v>54946113</v>
          </cell>
          <cell r="D221">
            <v>54946113</v>
          </cell>
        </row>
        <row r="222">
          <cell r="A222" t="str">
            <v>635.</v>
          </cell>
          <cell r="B222" t="str">
            <v>Chelt.alte impoz.,taxe,vars.asim.</v>
          </cell>
          <cell r="C222">
            <v>54946113</v>
          </cell>
          <cell r="D222">
            <v>54946113</v>
          </cell>
        </row>
        <row r="223">
          <cell r="A223" t="str">
            <v>635.01</v>
          </cell>
          <cell r="B223" t="str">
            <v>Chelt.alte impoz.,taxe,vars.asim.</v>
          </cell>
          <cell r="C223">
            <v>53863894</v>
          </cell>
          <cell r="D223">
            <v>53863894</v>
          </cell>
        </row>
        <row r="224">
          <cell r="A224" t="str">
            <v>635.99</v>
          </cell>
          <cell r="B224" t="str">
            <v>TVA deductibila pe chelt.</v>
          </cell>
          <cell r="C224">
            <v>1082219</v>
          </cell>
          <cell r="D224">
            <v>1082219</v>
          </cell>
        </row>
        <row r="225">
          <cell r="A225" t="str">
            <v>641</v>
          </cell>
          <cell r="B225" t="str">
            <v>Cheltuieli cu salariile personalului</v>
          </cell>
          <cell r="C225">
            <v>545823593</v>
          </cell>
          <cell r="D225">
            <v>545823593</v>
          </cell>
        </row>
        <row r="226">
          <cell r="A226" t="str">
            <v>645</v>
          </cell>
          <cell r="B226" t="str">
            <v>Cheltuieli privind asigurarile si protectia social</v>
          </cell>
          <cell r="C226">
            <v>236908924</v>
          </cell>
          <cell r="D226">
            <v>236908924</v>
          </cell>
        </row>
        <row r="227">
          <cell r="A227" t="str">
            <v>6451</v>
          </cell>
          <cell r="B227" t="str">
            <v>Contributia unitatii la asigurarile sociale</v>
          </cell>
          <cell r="C227">
            <v>202433668</v>
          </cell>
          <cell r="D227">
            <v>202433668</v>
          </cell>
        </row>
        <row r="228">
          <cell r="A228" t="str">
            <v>6452</v>
          </cell>
          <cell r="B228" t="str">
            <v>Contributia unitatii pentru ajutorul de somaj</v>
          </cell>
          <cell r="C228">
            <v>27633279</v>
          </cell>
          <cell r="D228">
            <v>27633279</v>
          </cell>
        </row>
        <row r="229">
          <cell r="A229" t="str">
            <v>6458</v>
          </cell>
          <cell r="B229" t="str">
            <v>Alte cheltuieli privind asigurarea si protectia so</v>
          </cell>
          <cell r="C229">
            <v>6841977</v>
          </cell>
          <cell r="D229">
            <v>6841977</v>
          </cell>
        </row>
        <row r="230">
          <cell r="A230" t="str">
            <v>658</v>
          </cell>
          <cell r="B230" t="str">
            <v>Alte cheltuieli de exploatare</v>
          </cell>
          <cell r="C230">
            <v>-13.07</v>
          </cell>
          <cell r="D230">
            <v>-13.07</v>
          </cell>
        </row>
        <row r="231">
          <cell r="A231" t="str">
            <v>665</v>
          </cell>
          <cell r="B231" t="str">
            <v>Cheltuieli din diferenta de curs valutar</v>
          </cell>
          <cell r="C231">
            <v>93141467</v>
          </cell>
          <cell r="D231">
            <v>93141467</v>
          </cell>
        </row>
        <row r="232">
          <cell r="A232" t="str">
            <v>666</v>
          </cell>
          <cell r="B232" t="str">
            <v>Cheltuieli privind dobinzile</v>
          </cell>
          <cell r="C232">
            <v>43914975</v>
          </cell>
          <cell r="D232">
            <v>43914975</v>
          </cell>
        </row>
        <row r="233">
          <cell r="A233" t="str">
            <v>671</v>
          </cell>
          <cell r="B233" t="str">
            <v>Cheltuieli exceptionale privind operatiile de gest</v>
          </cell>
          <cell r="C233">
            <v>21301221</v>
          </cell>
          <cell r="D233">
            <v>21301221</v>
          </cell>
        </row>
        <row r="234">
          <cell r="A234" t="str">
            <v>6711</v>
          </cell>
          <cell r="B234" t="str">
            <v>Despagubiri, amenzi si penalitati</v>
          </cell>
          <cell r="C234">
            <v>0</v>
          </cell>
          <cell r="D234">
            <v>0</v>
          </cell>
        </row>
        <row r="235">
          <cell r="A235" t="str">
            <v>6711.1</v>
          </cell>
          <cell r="B235" t="str">
            <v>Majorari si penalitati</v>
          </cell>
          <cell r="C235">
            <v>0</v>
          </cell>
          <cell r="D235">
            <v>0</v>
          </cell>
        </row>
        <row r="236">
          <cell r="A236" t="str">
            <v>6711.2</v>
          </cell>
          <cell r="B236" t="str">
            <v>Amenzi</v>
          </cell>
          <cell r="C236">
            <v>0</v>
          </cell>
          <cell r="D236">
            <v>0</v>
          </cell>
        </row>
        <row r="237">
          <cell r="A237" t="str">
            <v>6711.3</v>
          </cell>
          <cell r="B237" t="str">
            <v>Despagubiri</v>
          </cell>
          <cell r="C237">
            <v>0</v>
          </cell>
          <cell r="D237">
            <v>0</v>
          </cell>
        </row>
        <row r="238">
          <cell r="A238" t="str">
            <v>6712</v>
          </cell>
          <cell r="B238" t="str">
            <v>Donatii si subventii acordate</v>
          </cell>
          <cell r="C238">
            <v>6000000</v>
          </cell>
          <cell r="D238">
            <v>6000000</v>
          </cell>
        </row>
        <row r="239">
          <cell r="A239" t="str">
            <v>6718</v>
          </cell>
          <cell r="B239" t="str">
            <v>Alte cheltuieli exceptionale privind operatiile de</v>
          </cell>
          <cell r="C239">
            <v>15301221</v>
          </cell>
          <cell r="D239">
            <v>15301221</v>
          </cell>
        </row>
        <row r="240">
          <cell r="A240" t="str">
            <v>6718.1</v>
          </cell>
          <cell r="B240" t="str">
            <v>Sponsorizari</v>
          </cell>
          <cell r="C240">
            <v>2500000</v>
          </cell>
          <cell r="D240">
            <v>2500000</v>
          </cell>
        </row>
        <row r="241">
          <cell r="A241" t="str">
            <v>6718.2</v>
          </cell>
          <cell r="B241" t="str">
            <v>Xxxxxxxxxxxx</v>
          </cell>
          <cell r="C241">
            <v>0</v>
          </cell>
          <cell r="D241">
            <v>0</v>
          </cell>
        </row>
        <row r="242">
          <cell r="A242" t="str">
            <v>6718.3</v>
          </cell>
          <cell r="B242" t="str">
            <v>Chelt.except.-recup.CO pers.transfer.</v>
          </cell>
          <cell r="C242">
            <v>0</v>
          </cell>
          <cell r="D242">
            <v>0</v>
          </cell>
        </row>
        <row r="243">
          <cell r="A243" t="str">
            <v>6718.9</v>
          </cell>
          <cell r="B243" t="str">
            <v>Alte cheltuieli exceptionale privind operatiile de</v>
          </cell>
          <cell r="C243">
            <v>12801221</v>
          </cell>
          <cell r="D243">
            <v>12801221</v>
          </cell>
        </row>
        <row r="244">
          <cell r="A244" t="str">
            <v>681</v>
          </cell>
          <cell r="B244" t="str">
            <v>Cheltuieli de exploatare privind amortizarile si p</v>
          </cell>
          <cell r="C244">
            <v>37796513</v>
          </cell>
          <cell r="D244">
            <v>37796513</v>
          </cell>
        </row>
        <row r="245">
          <cell r="A245" t="str">
            <v>6811</v>
          </cell>
          <cell r="B245" t="str">
            <v>Cheltuieli de exploatare privind amortizarea imobi</v>
          </cell>
          <cell r="C245">
            <v>37796513</v>
          </cell>
          <cell r="D245">
            <v>37796513</v>
          </cell>
        </row>
        <row r="246">
          <cell r="A246" t="str">
            <v>691</v>
          </cell>
          <cell r="B246" t="str">
            <v>Cheltuieli cu impozitul pe profit</v>
          </cell>
          <cell r="C246">
            <v>55930655</v>
          </cell>
          <cell r="D246">
            <v>55930655</v>
          </cell>
        </row>
        <row r="247">
          <cell r="A247" t="str">
            <v>704</v>
          </cell>
          <cell r="B247" t="str">
            <v>Venituri din lucrari executate si servicii prestat</v>
          </cell>
          <cell r="C247">
            <v>887791271</v>
          </cell>
          <cell r="D247">
            <v>887791271</v>
          </cell>
        </row>
        <row r="248">
          <cell r="A248" t="str">
            <v>704.</v>
          </cell>
          <cell r="B248" t="str">
            <v>Venituri export manopera(lohn)</v>
          </cell>
          <cell r="C248">
            <v>887791271</v>
          </cell>
          <cell r="D248">
            <v>887791271</v>
          </cell>
        </row>
        <row r="249">
          <cell r="A249" t="str">
            <v>704.01</v>
          </cell>
          <cell r="B249" t="str">
            <v>Venituri export manopera(lohn)</v>
          </cell>
          <cell r="C249">
            <v>887791271</v>
          </cell>
          <cell r="D249">
            <v>887791271</v>
          </cell>
        </row>
        <row r="250">
          <cell r="A250" t="str">
            <v>708</v>
          </cell>
          <cell r="B250" t="str">
            <v>Venituri din activitati diverse</v>
          </cell>
          <cell r="C250">
            <v>5526000</v>
          </cell>
          <cell r="D250">
            <v>5526000</v>
          </cell>
        </row>
        <row r="251">
          <cell r="A251" t="str">
            <v>708.</v>
          </cell>
          <cell r="B251" t="str">
            <v>Venituri din vanzari deseuri</v>
          </cell>
          <cell r="C251">
            <v>5526000</v>
          </cell>
          <cell r="D251">
            <v>5526000</v>
          </cell>
        </row>
        <row r="252">
          <cell r="A252" t="str">
            <v>708.01</v>
          </cell>
          <cell r="B252" t="str">
            <v>Venituri din vanzari deseuri</v>
          </cell>
          <cell r="C252">
            <v>5526000</v>
          </cell>
          <cell r="D252">
            <v>5526000</v>
          </cell>
        </row>
        <row r="253">
          <cell r="A253" t="str">
            <v>708.02</v>
          </cell>
          <cell r="B253" t="str">
            <v>Venituri din recup.energie el.</v>
          </cell>
          <cell r="C253">
            <v>0</v>
          </cell>
          <cell r="D253">
            <v>0</v>
          </cell>
        </row>
        <row r="254">
          <cell r="A254" t="str">
            <v>722</v>
          </cell>
          <cell r="B254" t="str">
            <v>Venituri din productia de imobilizari corporale</v>
          </cell>
          <cell r="C254">
            <v>0</v>
          </cell>
          <cell r="D254">
            <v>0</v>
          </cell>
        </row>
        <row r="255">
          <cell r="A255" t="str">
            <v>758</v>
          </cell>
          <cell r="B255" t="str">
            <v>Alte venituri din exploatare</v>
          </cell>
          <cell r="C255">
            <v>11462295</v>
          </cell>
          <cell r="D255">
            <v>11462295</v>
          </cell>
        </row>
        <row r="256">
          <cell r="A256" t="str">
            <v>758.</v>
          </cell>
          <cell r="B256" t="str">
            <v>Recup.conced.odihna necuv.</v>
          </cell>
          <cell r="C256">
            <v>11462295</v>
          </cell>
          <cell r="D256">
            <v>11462295</v>
          </cell>
        </row>
        <row r="257">
          <cell r="A257" t="str">
            <v>758.01</v>
          </cell>
          <cell r="B257" t="str">
            <v>Recup.conced.odihna necuv.</v>
          </cell>
          <cell r="C257">
            <v>0</v>
          </cell>
          <cell r="D257">
            <v>0</v>
          </cell>
        </row>
        <row r="258">
          <cell r="A258" t="str">
            <v>758.02</v>
          </cell>
          <cell r="B258" t="str">
            <v>Reducere 7% CAS cf.HG 2/99</v>
          </cell>
          <cell r="C258">
            <v>11462295</v>
          </cell>
          <cell r="D258">
            <v>11462295</v>
          </cell>
        </row>
        <row r="259">
          <cell r="A259" t="str">
            <v>758.09</v>
          </cell>
          <cell r="B259" t="str">
            <v>Alte venituri expl.-diverse</v>
          </cell>
          <cell r="C259">
            <v>0</v>
          </cell>
          <cell r="D259">
            <v>0</v>
          </cell>
        </row>
        <row r="260">
          <cell r="A260" t="str">
            <v>765</v>
          </cell>
          <cell r="B260" t="str">
            <v>Venituri din diferente de curs valutar</v>
          </cell>
          <cell r="C260">
            <v>596590288</v>
          </cell>
          <cell r="D260">
            <v>596590288</v>
          </cell>
        </row>
        <row r="261">
          <cell r="A261" t="str">
            <v>766</v>
          </cell>
          <cell r="B261" t="str">
            <v>Venituri din dobinzi</v>
          </cell>
          <cell r="C261">
            <v>57962162</v>
          </cell>
          <cell r="D261">
            <v>57962162</v>
          </cell>
        </row>
        <row r="262">
          <cell r="A262" t="str">
            <v>767</v>
          </cell>
          <cell r="B262" t="str">
            <v>Venituri din sconturi obtinute</v>
          </cell>
          <cell r="C262">
            <v>0</v>
          </cell>
          <cell r="D262">
            <v>0</v>
          </cell>
        </row>
        <row r="263">
          <cell r="A263" t="str">
            <v>768</v>
          </cell>
          <cell r="B263" t="str">
            <v>Alte venituri financiare</v>
          </cell>
          <cell r="C263">
            <v>0</v>
          </cell>
          <cell r="D263">
            <v>0</v>
          </cell>
        </row>
        <row r="264">
          <cell r="A264" t="str">
            <v>771</v>
          </cell>
          <cell r="B264" t="str">
            <v>Venituri exceptionale din operatiuni de gestiune</v>
          </cell>
          <cell r="C264">
            <v>51536991.3</v>
          </cell>
          <cell r="D264">
            <v>51536991.3</v>
          </cell>
        </row>
        <row r="265">
          <cell r="A265" t="str">
            <v>7718</v>
          </cell>
          <cell r="B265" t="str">
            <v>Alte venituri exceptionale din operatiuni de gesti</v>
          </cell>
          <cell r="C265">
            <v>51536991.3</v>
          </cell>
          <cell r="D265">
            <v>51536991.3</v>
          </cell>
        </row>
        <row r="266">
          <cell r="A266" t="str">
            <v>7718.1</v>
          </cell>
          <cell r="B266" t="str">
            <v>Valori mater.import-titlu gratuit</v>
          </cell>
          <cell r="C266">
            <v>51536885.11</v>
          </cell>
          <cell r="D266">
            <v>51536885.11</v>
          </cell>
        </row>
        <row r="267">
          <cell r="A267" t="str">
            <v>7718.2</v>
          </cell>
          <cell r="B267" t="str">
            <v>Dif.rotunjire la import</v>
          </cell>
          <cell r="C267">
            <v>106.19</v>
          </cell>
          <cell r="D267">
            <v>106.19</v>
          </cell>
        </row>
        <row r="268">
          <cell r="A268" t="str">
            <v>7718.3</v>
          </cell>
          <cell r="B268" t="str">
            <v>Penalit.,imputatii,popriri</v>
          </cell>
          <cell r="C268">
            <v>0</v>
          </cell>
          <cell r="D268">
            <v>0</v>
          </cell>
        </row>
        <row r="269">
          <cell r="A269" t="str">
            <v>7718.4</v>
          </cell>
          <cell r="B269" t="str">
            <v>Regulariz.CO pers.transf.</v>
          </cell>
          <cell r="C269">
            <v>0</v>
          </cell>
          <cell r="D269">
            <v>0</v>
          </cell>
        </row>
        <row r="270">
          <cell r="A270" t="str">
            <v>7718OO</v>
          </cell>
          <cell r="B270" t="str">
            <v>Venituri exceptionale din operatiuni de gestiune</v>
          </cell>
          <cell r="C270">
            <v>0</v>
          </cell>
          <cell r="D270">
            <v>0</v>
          </cell>
        </row>
      </sheetData>
      <sheetData sheetId="5">
        <row r="2">
          <cell r="A2" t="str">
            <v>101</v>
          </cell>
          <cell r="B2" t="str">
            <v>Capital social</v>
          </cell>
          <cell r="C2">
            <v>0</v>
          </cell>
          <cell r="D2">
            <v>0</v>
          </cell>
        </row>
        <row r="3">
          <cell r="A3" t="str">
            <v>1011</v>
          </cell>
          <cell r="B3" t="str">
            <v>Capital subscris nevarsat</v>
          </cell>
          <cell r="C3">
            <v>0</v>
          </cell>
          <cell r="D3">
            <v>0</v>
          </cell>
        </row>
        <row r="4">
          <cell r="A4" t="str">
            <v>1012</v>
          </cell>
          <cell r="B4" t="str">
            <v>Capital subscris varsat</v>
          </cell>
          <cell r="C4">
            <v>0</v>
          </cell>
          <cell r="D4">
            <v>0</v>
          </cell>
        </row>
        <row r="5">
          <cell r="A5" t="str">
            <v>107</v>
          </cell>
          <cell r="B5" t="str">
            <v>Rezultatul reportat</v>
          </cell>
          <cell r="C5">
            <v>0</v>
          </cell>
          <cell r="D5">
            <v>0</v>
          </cell>
        </row>
        <row r="6">
          <cell r="A6" t="str">
            <v>107.</v>
          </cell>
          <cell r="B6" t="str">
            <v>Rezult.report-Pierdere'98</v>
          </cell>
          <cell r="C6">
            <v>0</v>
          </cell>
          <cell r="D6">
            <v>0</v>
          </cell>
        </row>
        <row r="7">
          <cell r="A7" t="str">
            <v>107.98</v>
          </cell>
          <cell r="B7" t="str">
            <v>Rezult.report-Pierdere'98</v>
          </cell>
          <cell r="C7">
            <v>0</v>
          </cell>
          <cell r="D7">
            <v>0</v>
          </cell>
        </row>
        <row r="8">
          <cell r="A8" t="str">
            <v>108</v>
          </cell>
          <cell r="B8" t="str">
            <v>Contul intreprinzatorului</v>
          </cell>
          <cell r="C8">
            <v>0</v>
          </cell>
          <cell r="D8">
            <v>0</v>
          </cell>
        </row>
        <row r="9">
          <cell r="A9" t="str">
            <v>118</v>
          </cell>
          <cell r="B9" t="str">
            <v>Alte fonduri</v>
          </cell>
          <cell r="C9">
            <v>0</v>
          </cell>
          <cell r="D9">
            <v>0</v>
          </cell>
        </row>
        <row r="10">
          <cell r="A10" t="str">
            <v>118.</v>
          </cell>
          <cell r="B10" t="str">
            <v>Alte fond.-surse proprii de finantare</v>
          </cell>
          <cell r="C10">
            <v>0</v>
          </cell>
          <cell r="D10">
            <v>0</v>
          </cell>
        </row>
        <row r="11">
          <cell r="A11" t="str">
            <v>118.01</v>
          </cell>
          <cell r="B11" t="str">
            <v>Alte fond.-surse proprii de finantare</v>
          </cell>
          <cell r="C11">
            <v>0</v>
          </cell>
          <cell r="D11">
            <v>0</v>
          </cell>
        </row>
        <row r="12">
          <cell r="A12" t="str">
            <v>121</v>
          </cell>
          <cell r="B12" t="str">
            <v>Profit si pierdere</v>
          </cell>
          <cell r="C12">
            <v>1415775760.2</v>
          </cell>
          <cell r="D12">
            <v>1002412671.22</v>
          </cell>
        </row>
        <row r="13">
          <cell r="A13" t="str">
            <v>1211</v>
          </cell>
          <cell r="B13" t="str">
            <v>Profit si pierdere exploatare</v>
          </cell>
          <cell r="C13">
            <v>1280085047.2</v>
          </cell>
          <cell r="D13">
            <v>934450143</v>
          </cell>
        </row>
        <row r="14">
          <cell r="A14" t="str">
            <v>1212</v>
          </cell>
          <cell r="B14" t="str">
            <v>Profit si pierdere finaciar</v>
          </cell>
          <cell r="C14">
            <v>129690713</v>
          </cell>
          <cell r="D14">
            <v>4099174.35</v>
          </cell>
        </row>
        <row r="15">
          <cell r="A15" t="str">
            <v>1213</v>
          </cell>
          <cell r="B15" t="str">
            <v>Profit si pierdere exceptional</v>
          </cell>
          <cell r="C15">
            <v>6000000</v>
          </cell>
          <cell r="D15">
            <v>63863353.87</v>
          </cell>
        </row>
        <row r="16">
          <cell r="A16" t="str">
            <v>1216</v>
          </cell>
          <cell r="B16" t="str">
            <v>Profit an precedent</v>
          </cell>
          <cell r="C16">
            <v>0</v>
          </cell>
          <cell r="D16">
            <v>0</v>
          </cell>
        </row>
        <row r="17">
          <cell r="A17" t="str">
            <v>129</v>
          </cell>
          <cell r="B17" t="str">
            <v>Repartizarea profitului</v>
          </cell>
          <cell r="C17">
            <v>0</v>
          </cell>
          <cell r="D17">
            <v>0</v>
          </cell>
        </row>
        <row r="18">
          <cell r="A18" t="str">
            <v>129.</v>
          </cell>
          <cell r="B18" t="str">
            <v>Repart. profit an preced.</v>
          </cell>
          <cell r="C18">
            <v>0</v>
          </cell>
          <cell r="D18">
            <v>0</v>
          </cell>
        </row>
        <row r="19">
          <cell r="A19" t="str">
            <v>129.09</v>
          </cell>
          <cell r="B19" t="str">
            <v>Repart. profit an preced.</v>
          </cell>
          <cell r="C19">
            <v>0</v>
          </cell>
          <cell r="D19">
            <v>0</v>
          </cell>
        </row>
        <row r="20">
          <cell r="A20" t="str">
            <v>162</v>
          </cell>
          <cell r="B20" t="str">
            <v>Credit bancar pe term.lung</v>
          </cell>
          <cell r="C20">
            <v>0</v>
          </cell>
          <cell r="D20">
            <v>-183528000</v>
          </cell>
        </row>
        <row r="21">
          <cell r="A21" t="str">
            <v>1621</v>
          </cell>
          <cell r="B21" t="str">
            <v>Credite bancare pe termen lung si mediu</v>
          </cell>
          <cell r="C21">
            <v>0</v>
          </cell>
          <cell r="D21">
            <v>-183528000</v>
          </cell>
        </row>
        <row r="22">
          <cell r="A22" t="str">
            <v>1621.2</v>
          </cell>
          <cell r="B22" t="str">
            <v>Credit bancar pe term.lung</v>
          </cell>
          <cell r="C22">
            <v>0</v>
          </cell>
          <cell r="D22">
            <v>-183528000</v>
          </cell>
        </row>
        <row r="23">
          <cell r="A23" t="str">
            <v>167</v>
          </cell>
          <cell r="B23" t="str">
            <v>Alte imprumuturi si datorii asimilate</v>
          </cell>
          <cell r="C23">
            <v>0</v>
          </cell>
          <cell r="D23">
            <v>3020480000</v>
          </cell>
        </row>
        <row r="24">
          <cell r="A24" t="str">
            <v>167.</v>
          </cell>
          <cell r="B24" t="str">
            <v>Alte imprumuturi si datorii asimilate</v>
          </cell>
          <cell r="C24">
            <v>0</v>
          </cell>
          <cell r="D24">
            <v>3020480000</v>
          </cell>
        </row>
        <row r="25">
          <cell r="A25" t="str">
            <v>167.01</v>
          </cell>
          <cell r="B25" t="str">
            <v>Alte imprumuturi si datorii asimilate</v>
          </cell>
          <cell r="C25">
            <v>0</v>
          </cell>
          <cell r="D25">
            <v>3020480000</v>
          </cell>
        </row>
        <row r="26">
          <cell r="A26" t="str">
            <v>201</v>
          </cell>
          <cell r="B26" t="str">
            <v>Cheltuieli de constituire</v>
          </cell>
          <cell r="C26">
            <v>0</v>
          </cell>
          <cell r="D26">
            <v>0</v>
          </cell>
        </row>
        <row r="27">
          <cell r="A27" t="str">
            <v>208</v>
          </cell>
          <cell r="B27" t="str">
            <v>Alte imobilizari necorporale</v>
          </cell>
          <cell r="C27">
            <v>595000</v>
          </cell>
          <cell r="D27">
            <v>0</v>
          </cell>
        </row>
        <row r="28">
          <cell r="A28" t="str">
            <v>211</v>
          </cell>
          <cell r="B28" t="str">
            <v>Terenuri</v>
          </cell>
          <cell r="C28">
            <v>0</v>
          </cell>
          <cell r="D28">
            <v>0</v>
          </cell>
        </row>
        <row r="29">
          <cell r="A29" t="str">
            <v>2111</v>
          </cell>
          <cell r="B29" t="str">
            <v>Terenuri</v>
          </cell>
          <cell r="C29">
            <v>0</v>
          </cell>
          <cell r="D29">
            <v>0</v>
          </cell>
        </row>
        <row r="30">
          <cell r="A30" t="str">
            <v>2111.1</v>
          </cell>
          <cell r="B30" t="str">
            <v>Terenuri-Cerbului 1A</v>
          </cell>
          <cell r="C30">
            <v>0</v>
          </cell>
          <cell r="D30">
            <v>0</v>
          </cell>
        </row>
        <row r="31">
          <cell r="A31" t="str">
            <v>212</v>
          </cell>
          <cell r="B31" t="str">
            <v>Mijloace fixe</v>
          </cell>
          <cell r="C31">
            <v>651065710</v>
          </cell>
          <cell r="D31">
            <v>0</v>
          </cell>
        </row>
        <row r="32">
          <cell r="A32" t="str">
            <v>2121</v>
          </cell>
          <cell r="B32" t="str">
            <v>Constructii</v>
          </cell>
          <cell r="C32">
            <v>506071835</v>
          </cell>
          <cell r="D32">
            <v>0</v>
          </cell>
        </row>
        <row r="33">
          <cell r="A33" t="str">
            <v>2122</v>
          </cell>
          <cell r="B33" t="str">
            <v>Echip.tehnologice(masini,utilaje)</v>
          </cell>
          <cell r="C33">
            <v>0</v>
          </cell>
          <cell r="D33">
            <v>0</v>
          </cell>
        </row>
        <row r="34">
          <cell r="A34" t="str">
            <v>2123</v>
          </cell>
          <cell r="B34" t="str">
            <v>Apar.instal.masur,contr,regl.</v>
          </cell>
          <cell r="C34">
            <v>144993875</v>
          </cell>
          <cell r="D34">
            <v>0</v>
          </cell>
        </row>
        <row r="35">
          <cell r="A35" t="str">
            <v>2124</v>
          </cell>
          <cell r="B35" t="str">
            <v>Mijloace de transport</v>
          </cell>
          <cell r="C35">
            <v>0</v>
          </cell>
          <cell r="D35">
            <v>0</v>
          </cell>
        </row>
        <row r="36">
          <cell r="A36" t="str">
            <v>2125</v>
          </cell>
          <cell r="B36" t="str">
            <v>Mijloace de transport</v>
          </cell>
          <cell r="C36">
            <v>0</v>
          </cell>
          <cell r="D36">
            <v>0</v>
          </cell>
        </row>
        <row r="37">
          <cell r="A37" t="str">
            <v>2126</v>
          </cell>
          <cell r="B37" t="str">
            <v>Mobilier,birotica..alte active</v>
          </cell>
          <cell r="C37">
            <v>0</v>
          </cell>
          <cell r="D37">
            <v>0</v>
          </cell>
        </row>
        <row r="38">
          <cell r="A38" t="str">
            <v>2127</v>
          </cell>
          <cell r="B38" t="str">
            <v>Unelte, accesorii de productie si inventar gospoda</v>
          </cell>
          <cell r="C38">
            <v>0</v>
          </cell>
          <cell r="D38">
            <v>0</v>
          </cell>
        </row>
        <row r="39">
          <cell r="A39" t="str">
            <v>2128</v>
          </cell>
          <cell r="B39" t="str">
            <v>Alte active corporale</v>
          </cell>
          <cell r="C39">
            <v>0</v>
          </cell>
          <cell r="D39">
            <v>0</v>
          </cell>
        </row>
        <row r="40">
          <cell r="A40" t="str">
            <v>231</v>
          </cell>
          <cell r="B40" t="str">
            <v>Imobilizari in curs corporale</v>
          </cell>
          <cell r="C40">
            <v>75083871</v>
          </cell>
          <cell r="D40">
            <v>506071835</v>
          </cell>
        </row>
        <row r="41">
          <cell r="A41" t="str">
            <v>231.</v>
          </cell>
          <cell r="B41" t="str">
            <v>Grup social</v>
          </cell>
          <cell r="C41">
            <v>75083871</v>
          </cell>
          <cell r="D41">
            <v>506071835</v>
          </cell>
        </row>
        <row r="42">
          <cell r="A42" t="str">
            <v>231.01</v>
          </cell>
          <cell r="B42" t="str">
            <v>Grup social</v>
          </cell>
          <cell r="C42">
            <v>0</v>
          </cell>
          <cell r="D42">
            <v>0</v>
          </cell>
        </row>
        <row r="43">
          <cell r="A43" t="str">
            <v>231.02</v>
          </cell>
          <cell r="B43" t="str">
            <v>Canalizare exterioara</v>
          </cell>
          <cell r="C43">
            <v>0</v>
          </cell>
          <cell r="D43">
            <v>0</v>
          </cell>
        </row>
        <row r="44">
          <cell r="A44" t="str">
            <v>231.03</v>
          </cell>
          <cell r="B44" t="str">
            <v>Platforma curte</v>
          </cell>
          <cell r="C44">
            <v>0</v>
          </cell>
          <cell r="D44">
            <v>0</v>
          </cell>
        </row>
        <row r="45">
          <cell r="A45" t="str">
            <v>231.04</v>
          </cell>
          <cell r="B45" t="str">
            <v>Platforma exterioara</v>
          </cell>
          <cell r="C45">
            <v>0</v>
          </cell>
          <cell r="D45">
            <v>0</v>
          </cell>
        </row>
        <row r="46">
          <cell r="A46" t="str">
            <v>231.05</v>
          </cell>
          <cell r="B46" t="str">
            <v>Hala productie "Butler"</v>
          </cell>
          <cell r="C46">
            <v>0</v>
          </cell>
          <cell r="D46">
            <v>0</v>
          </cell>
        </row>
        <row r="47">
          <cell r="A47" t="str">
            <v>231.06</v>
          </cell>
          <cell r="B47" t="str">
            <v>Pod canal centura</v>
          </cell>
          <cell r="C47">
            <v>0</v>
          </cell>
          <cell r="D47">
            <v>0</v>
          </cell>
        </row>
        <row r="48">
          <cell r="A48" t="str">
            <v>231.07</v>
          </cell>
          <cell r="B48" t="str">
            <v>Recipient tampon</v>
          </cell>
          <cell r="C48">
            <v>0</v>
          </cell>
          <cell r="D48">
            <v>0</v>
          </cell>
        </row>
        <row r="49">
          <cell r="A49" t="str">
            <v>231.08</v>
          </cell>
          <cell r="B49" t="str">
            <v>Moderniz.grup adm-tiv</v>
          </cell>
          <cell r="C49">
            <v>75083871</v>
          </cell>
          <cell r="D49">
            <v>506071835</v>
          </cell>
        </row>
        <row r="50">
          <cell r="A50" t="str">
            <v>231.09</v>
          </cell>
          <cell r="B50" t="str">
            <v>Put forat</v>
          </cell>
          <cell r="C50">
            <v>0</v>
          </cell>
          <cell r="D50">
            <v>0</v>
          </cell>
        </row>
        <row r="51">
          <cell r="A51" t="str">
            <v>231.10</v>
          </cell>
          <cell r="B51" t="str">
            <v>Rampa incarc.-descarc.</v>
          </cell>
          <cell r="C51">
            <v>0</v>
          </cell>
          <cell r="D51">
            <v>0</v>
          </cell>
        </row>
        <row r="52">
          <cell r="A52" t="str">
            <v>231.11</v>
          </cell>
          <cell r="B52" t="str">
            <v>Hala Butler II</v>
          </cell>
          <cell r="C52">
            <v>0</v>
          </cell>
          <cell r="D52">
            <v>0</v>
          </cell>
        </row>
        <row r="53">
          <cell r="A53" t="str">
            <v>267</v>
          </cell>
          <cell r="B53" t="str">
            <v>Creante imobilizate</v>
          </cell>
          <cell r="C53">
            <v>0</v>
          </cell>
          <cell r="D53">
            <v>0</v>
          </cell>
        </row>
        <row r="54">
          <cell r="A54" t="str">
            <v>2677</v>
          </cell>
          <cell r="B54" t="str">
            <v>Alte creante imobilizate</v>
          </cell>
          <cell r="C54">
            <v>0</v>
          </cell>
          <cell r="D54">
            <v>0</v>
          </cell>
        </row>
        <row r="55">
          <cell r="A55" t="str">
            <v>280</v>
          </cell>
          <cell r="B55" t="str">
            <v>Amortizari privind imobilizarile necorporale</v>
          </cell>
          <cell r="C55">
            <v>0</v>
          </cell>
          <cell r="D55">
            <v>0</v>
          </cell>
        </row>
        <row r="56">
          <cell r="A56" t="str">
            <v>2801</v>
          </cell>
          <cell r="B56" t="str">
            <v>Amortizarea cheltuielilor de constituire</v>
          </cell>
          <cell r="C56">
            <v>0</v>
          </cell>
          <cell r="D56">
            <v>0</v>
          </cell>
        </row>
        <row r="57">
          <cell r="A57" t="str">
            <v>2808</v>
          </cell>
          <cell r="B57" t="str">
            <v>Amortizarea altor imobilizari necorporale</v>
          </cell>
          <cell r="C57">
            <v>0</v>
          </cell>
          <cell r="D57">
            <v>0</v>
          </cell>
        </row>
        <row r="58">
          <cell r="A58" t="str">
            <v>281</v>
          </cell>
          <cell r="B58" t="str">
            <v>Amortizari privind imobilizarile corporale</v>
          </cell>
          <cell r="C58">
            <v>0</v>
          </cell>
          <cell r="D58">
            <v>40108559</v>
          </cell>
        </row>
        <row r="59">
          <cell r="A59" t="str">
            <v>2811</v>
          </cell>
          <cell r="B59" t="str">
            <v>Amortiz.constructiilor</v>
          </cell>
          <cell r="C59">
            <v>0</v>
          </cell>
          <cell r="D59">
            <v>20483056</v>
          </cell>
        </row>
        <row r="60">
          <cell r="A60" t="str">
            <v>2812</v>
          </cell>
          <cell r="B60" t="str">
            <v>Amortiz.echip.tehnologice</v>
          </cell>
          <cell r="C60">
            <v>0</v>
          </cell>
          <cell r="D60">
            <v>545031</v>
          </cell>
        </row>
        <row r="61">
          <cell r="A61" t="str">
            <v>2813</v>
          </cell>
          <cell r="B61" t="str">
            <v>Amortiz.apar,inst.mas,contr,regl.</v>
          </cell>
          <cell r="C61">
            <v>0</v>
          </cell>
          <cell r="D61">
            <v>11940705</v>
          </cell>
        </row>
        <row r="62">
          <cell r="A62" t="str">
            <v>2814</v>
          </cell>
          <cell r="B62" t="str">
            <v>Amortiz.mijl.de transport</v>
          </cell>
          <cell r="C62">
            <v>0</v>
          </cell>
          <cell r="D62">
            <v>5888343</v>
          </cell>
        </row>
        <row r="63">
          <cell r="A63" t="str">
            <v>2815</v>
          </cell>
          <cell r="B63" t="str">
            <v>Amortizarea mijloacelor de transport</v>
          </cell>
          <cell r="C63">
            <v>0</v>
          </cell>
          <cell r="D63">
            <v>0</v>
          </cell>
        </row>
        <row r="64">
          <cell r="A64" t="str">
            <v>2816</v>
          </cell>
          <cell r="B64" t="str">
            <v>Amortiz.mobilier,birotica...</v>
          </cell>
          <cell r="C64">
            <v>0</v>
          </cell>
          <cell r="D64">
            <v>1251424</v>
          </cell>
        </row>
        <row r="65">
          <cell r="A65" t="str">
            <v>2817</v>
          </cell>
          <cell r="B65" t="str">
            <v>Amortiz.unelt,dispoz,mobilier,birot.</v>
          </cell>
          <cell r="C65">
            <v>0</v>
          </cell>
          <cell r="D65">
            <v>0</v>
          </cell>
        </row>
        <row r="66">
          <cell r="A66" t="str">
            <v>2818</v>
          </cell>
          <cell r="B66" t="str">
            <v>Amortizarea accesoriilor de productie si inventaru</v>
          </cell>
          <cell r="C66">
            <v>0</v>
          </cell>
          <cell r="D66">
            <v>0</v>
          </cell>
        </row>
        <row r="67">
          <cell r="A67" t="str">
            <v>301</v>
          </cell>
          <cell r="B67" t="str">
            <v>Materiale consumabile</v>
          </cell>
          <cell r="C67">
            <v>126063308.3</v>
          </cell>
          <cell r="D67">
            <v>99585693</v>
          </cell>
        </row>
        <row r="68">
          <cell r="A68" t="str">
            <v>3011</v>
          </cell>
          <cell r="B68" t="str">
            <v>Materiale auxiliare</v>
          </cell>
          <cell r="C68">
            <v>0</v>
          </cell>
          <cell r="D68">
            <v>0</v>
          </cell>
        </row>
        <row r="69">
          <cell r="A69" t="str">
            <v>3011.1</v>
          </cell>
          <cell r="B69" t="str">
            <v>Mater.intretin.-intern</v>
          </cell>
          <cell r="C69">
            <v>0</v>
          </cell>
          <cell r="D69">
            <v>0</v>
          </cell>
        </row>
        <row r="70">
          <cell r="A70" t="str">
            <v>3011.2</v>
          </cell>
          <cell r="B70" t="str">
            <v>Mater.intretinere-VOGT</v>
          </cell>
          <cell r="C70">
            <v>0</v>
          </cell>
          <cell r="D70">
            <v>0</v>
          </cell>
        </row>
        <row r="71">
          <cell r="A71" t="str">
            <v>3012</v>
          </cell>
          <cell r="B71" t="str">
            <v>Combustibili</v>
          </cell>
          <cell r="C71">
            <v>54818993.75</v>
          </cell>
          <cell r="D71">
            <v>51604174</v>
          </cell>
        </row>
        <row r="72">
          <cell r="A72" t="str">
            <v>3014</v>
          </cell>
          <cell r="B72" t="str">
            <v>Piese de schimb</v>
          </cell>
          <cell r="C72">
            <v>51765695.4</v>
          </cell>
          <cell r="D72">
            <v>29737041</v>
          </cell>
        </row>
        <row r="73">
          <cell r="A73" t="str">
            <v>3014.1</v>
          </cell>
          <cell r="B73" t="str">
            <v>Piese de schimb-intern</v>
          </cell>
          <cell r="C73">
            <v>0</v>
          </cell>
          <cell r="D73">
            <v>0</v>
          </cell>
        </row>
        <row r="74">
          <cell r="A74" t="str">
            <v>3014.2</v>
          </cell>
          <cell r="B74" t="str">
            <v>Piese de schimb-VOGT</v>
          </cell>
          <cell r="C74">
            <v>51765695.4</v>
          </cell>
          <cell r="D74">
            <v>29737041</v>
          </cell>
        </row>
        <row r="75">
          <cell r="A75" t="str">
            <v>3018</v>
          </cell>
          <cell r="B75" t="str">
            <v>Alte materiale consumabile</v>
          </cell>
          <cell r="C75">
            <v>19478619.15</v>
          </cell>
          <cell r="D75">
            <v>18244478</v>
          </cell>
        </row>
        <row r="76">
          <cell r="A76" t="str">
            <v>3018.1</v>
          </cell>
          <cell r="B76" t="str">
            <v>Alte mater.consumab.-intern</v>
          </cell>
          <cell r="C76">
            <v>0</v>
          </cell>
          <cell r="D76">
            <v>912000</v>
          </cell>
        </row>
        <row r="77">
          <cell r="A77" t="str">
            <v>3018.2</v>
          </cell>
          <cell r="B77" t="str">
            <v>Alte mater.consumab.-VOGT</v>
          </cell>
          <cell r="C77">
            <v>19478619.15</v>
          </cell>
          <cell r="D77">
            <v>17332478</v>
          </cell>
        </row>
        <row r="78">
          <cell r="A78" t="str">
            <v>3018.3</v>
          </cell>
          <cell r="B78" t="str">
            <v>Alte mater.consumab.-ATS</v>
          </cell>
          <cell r="C78">
            <v>0</v>
          </cell>
          <cell r="D78">
            <v>0</v>
          </cell>
        </row>
        <row r="79">
          <cell r="A79" t="str">
            <v>321</v>
          </cell>
          <cell r="B79" t="str">
            <v>Obiecte de inventar</v>
          </cell>
          <cell r="C79">
            <v>2687000</v>
          </cell>
          <cell r="D79">
            <v>0</v>
          </cell>
        </row>
        <row r="80">
          <cell r="A80" t="str">
            <v>321.</v>
          </cell>
          <cell r="B80" t="str">
            <v>Obiecte de inventar-intern</v>
          </cell>
          <cell r="C80">
            <v>2687000</v>
          </cell>
          <cell r="D80">
            <v>0</v>
          </cell>
        </row>
        <row r="81">
          <cell r="A81" t="str">
            <v>321.01</v>
          </cell>
          <cell r="B81" t="str">
            <v>Obiecte de inventar-intern</v>
          </cell>
          <cell r="C81">
            <v>2687000</v>
          </cell>
          <cell r="D81">
            <v>0</v>
          </cell>
        </row>
        <row r="82">
          <cell r="A82" t="str">
            <v>321.02</v>
          </cell>
          <cell r="B82" t="str">
            <v>Obiecte de inventar-VOGT</v>
          </cell>
          <cell r="C82">
            <v>0</v>
          </cell>
          <cell r="D82">
            <v>0</v>
          </cell>
        </row>
        <row r="83">
          <cell r="A83" t="str">
            <v>322</v>
          </cell>
          <cell r="B83" t="str">
            <v>Uzura obiectelor de inventar</v>
          </cell>
          <cell r="C83">
            <v>0</v>
          </cell>
          <cell r="D83">
            <v>2687000</v>
          </cell>
        </row>
        <row r="84">
          <cell r="A84" t="str">
            <v>378</v>
          </cell>
          <cell r="B84" t="str">
            <v>Diferente de pret la marfuri</v>
          </cell>
          <cell r="C84">
            <v>0</v>
          </cell>
          <cell r="D84">
            <v>0</v>
          </cell>
        </row>
        <row r="85">
          <cell r="A85" t="str">
            <v>401</v>
          </cell>
          <cell r="B85" t="str">
            <v>Furnizori</v>
          </cell>
          <cell r="C85">
            <v>145046498</v>
          </cell>
          <cell r="D85">
            <v>238585460</v>
          </cell>
        </row>
        <row r="86">
          <cell r="A86" t="str">
            <v>401.</v>
          </cell>
          <cell r="B86" t="str">
            <v>Furnizori interni</v>
          </cell>
          <cell r="C86">
            <v>145046498</v>
          </cell>
          <cell r="D86">
            <v>238585460</v>
          </cell>
        </row>
        <row r="87">
          <cell r="A87" t="str">
            <v>401.98</v>
          </cell>
          <cell r="B87" t="str">
            <v>Furnizori interni</v>
          </cell>
          <cell r="C87">
            <v>138306003</v>
          </cell>
          <cell r="D87">
            <v>231831460</v>
          </cell>
        </row>
        <row r="88">
          <cell r="A88" t="str">
            <v>401.99</v>
          </cell>
          <cell r="B88" t="str">
            <v>Colaboratori</v>
          </cell>
          <cell r="C88">
            <v>6740495</v>
          </cell>
          <cell r="D88">
            <v>6754000</v>
          </cell>
        </row>
        <row r="89">
          <cell r="A89" t="str">
            <v>404</v>
          </cell>
          <cell r="B89" t="str">
            <v>Furnizori de imobilizari</v>
          </cell>
          <cell r="C89">
            <v>2948611538</v>
          </cell>
          <cell r="D89">
            <v>3036696147</v>
          </cell>
        </row>
        <row r="90">
          <cell r="A90" t="str">
            <v>404.</v>
          </cell>
          <cell r="B90" t="str">
            <v>Furnizori de imobilizari</v>
          </cell>
          <cell r="C90">
            <v>2948611538</v>
          </cell>
          <cell r="D90">
            <v>3036696147</v>
          </cell>
        </row>
        <row r="91">
          <cell r="A91" t="str">
            <v>404.98</v>
          </cell>
          <cell r="B91" t="str">
            <v>Furnizori de imobilizari</v>
          </cell>
          <cell r="C91">
            <v>2948611538</v>
          </cell>
          <cell r="D91">
            <v>3036696147</v>
          </cell>
        </row>
        <row r="92">
          <cell r="A92" t="str">
            <v>409</v>
          </cell>
          <cell r="B92" t="str">
            <v>Avansuri acordate furnizorilor</v>
          </cell>
          <cell r="C92">
            <v>2334144966</v>
          </cell>
          <cell r="D92">
            <v>0</v>
          </cell>
        </row>
        <row r="93">
          <cell r="A93" t="str">
            <v>409.</v>
          </cell>
          <cell r="B93" t="str">
            <v>Avansuri furn. interni</v>
          </cell>
          <cell r="C93">
            <v>2334144966</v>
          </cell>
          <cell r="D93">
            <v>0</v>
          </cell>
        </row>
        <row r="94">
          <cell r="A94" t="str">
            <v>409.98</v>
          </cell>
          <cell r="B94" t="str">
            <v>Avansuri furn. interni</v>
          </cell>
          <cell r="C94">
            <v>2334144966</v>
          </cell>
          <cell r="D94">
            <v>0</v>
          </cell>
        </row>
        <row r="95">
          <cell r="A95" t="str">
            <v>411</v>
          </cell>
          <cell r="B95" t="str">
            <v>Clienti</v>
          </cell>
          <cell r="C95">
            <v>922537112</v>
          </cell>
          <cell r="D95">
            <v>922537112</v>
          </cell>
        </row>
        <row r="96">
          <cell r="A96" t="str">
            <v>411.</v>
          </cell>
          <cell r="B96" t="str">
            <v>Clienti VOGT</v>
          </cell>
          <cell r="C96">
            <v>922537112</v>
          </cell>
          <cell r="D96">
            <v>922537112</v>
          </cell>
        </row>
        <row r="97">
          <cell r="A97" t="str">
            <v>411.01</v>
          </cell>
          <cell r="B97" t="str">
            <v>Clienti VOGT</v>
          </cell>
          <cell r="C97">
            <v>921933001</v>
          </cell>
          <cell r="D97">
            <v>921933001</v>
          </cell>
        </row>
        <row r="98">
          <cell r="A98" t="str">
            <v>411.02</v>
          </cell>
          <cell r="B98" t="str">
            <v>Clienti VOGT AUSTRIA</v>
          </cell>
          <cell r="C98">
            <v>0</v>
          </cell>
          <cell r="D98">
            <v>0</v>
          </cell>
        </row>
        <row r="99">
          <cell r="A99" t="str">
            <v>411.98</v>
          </cell>
          <cell r="B99" t="str">
            <v>Clienti intern</v>
          </cell>
          <cell r="C99">
            <v>604111</v>
          </cell>
          <cell r="D99">
            <v>604111</v>
          </cell>
        </row>
        <row r="100">
          <cell r="A100" t="str">
            <v>419</v>
          </cell>
          <cell r="B100" t="str">
            <v>Clienti - creditori</v>
          </cell>
          <cell r="C100">
            <v>921933001</v>
          </cell>
          <cell r="D100">
            <v>-434123686</v>
          </cell>
        </row>
        <row r="101">
          <cell r="A101" t="str">
            <v>419.</v>
          </cell>
          <cell r="B101" t="str">
            <v>Clienti-creditori VOGT</v>
          </cell>
          <cell r="C101">
            <v>921933001</v>
          </cell>
          <cell r="D101">
            <v>-434123686</v>
          </cell>
        </row>
        <row r="102">
          <cell r="A102" t="str">
            <v>419.01</v>
          </cell>
          <cell r="B102" t="str">
            <v>Clienti-creditori VOGT</v>
          </cell>
          <cell r="C102">
            <v>921933001</v>
          </cell>
          <cell r="D102">
            <v>-434123686</v>
          </cell>
        </row>
        <row r="103">
          <cell r="A103" t="str">
            <v>421</v>
          </cell>
          <cell r="B103" t="str">
            <v>Personal-remuneratii datorate</v>
          </cell>
          <cell r="C103">
            <v>497380039</v>
          </cell>
          <cell r="D103">
            <v>583509559</v>
          </cell>
        </row>
        <row r="104">
          <cell r="A104" t="str">
            <v>423</v>
          </cell>
          <cell r="B104" t="str">
            <v>Personal-ajutoare materiale datorate</v>
          </cell>
          <cell r="C104">
            <v>38510302</v>
          </cell>
          <cell r="D104">
            <v>48448413</v>
          </cell>
        </row>
        <row r="105">
          <cell r="A105" t="str">
            <v>423.</v>
          </cell>
          <cell r="B105" t="str">
            <v>Indemnizatii de boala</v>
          </cell>
          <cell r="C105">
            <v>38510302</v>
          </cell>
          <cell r="D105">
            <v>48448413</v>
          </cell>
        </row>
        <row r="106">
          <cell r="A106" t="str">
            <v>423.01</v>
          </cell>
          <cell r="B106" t="str">
            <v>Indemnizatii de boala</v>
          </cell>
          <cell r="C106">
            <v>38510302</v>
          </cell>
          <cell r="D106">
            <v>48448413</v>
          </cell>
        </row>
        <row r="107">
          <cell r="A107" t="str">
            <v>423.02</v>
          </cell>
          <cell r="B107" t="str">
            <v>Indemnizatii de deces</v>
          </cell>
          <cell r="C107">
            <v>0</v>
          </cell>
          <cell r="D107">
            <v>0</v>
          </cell>
        </row>
        <row r="108">
          <cell r="A108" t="str">
            <v>425</v>
          </cell>
          <cell r="B108" t="str">
            <v>Avansuri acordate personalului</v>
          </cell>
          <cell r="C108">
            <v>190160000</v>
          </cell>
          <cell r="D108">
            <v>186630000</v>
          </cell>
        </row>
        <row r="109">
          <cell r="A109" t="str">
            <v>425.</v>
          </cell>
          <cell r="B109" t="str">
            <v>Avans salarii</v>
          </cell>
          <cell r="C109">
            <v>190160000</v>
          </cell>
          <cell r="D109">
            <v>186630000</v>
          </cell>
        </row>
        <row r="110">
          <cell r="A110" t="str">
            <v>425.01</v>
          </cell>
          <cell r="B110" t="str">
            <v>Avans salarii</v>
          </cell>
          <cell r="C110">
            <v>180930000</v>
          </cell>
          <cell r="D110">
            <v>177430000</v>
          </cell>
        </row>
        <row r="111">
          <cell r="A111" t="str">
            <v>425.02</v>
          </cell>
          <cell r="B111" t="str">
            <v>Avans concediu odihna</v>
          </cell>
          <cell r="C111">
            <v>9230000</v>
          </cell>
          <cell r="D111">
            <v>9200000</v>
          </cell>
        </row>
        <row r="112">
          <cell r="A112" t="str">
            <v>425.03</v>
          </cell>
          <cell r="B112" t="str">
            <v>Alte avansuri</v>
          </cell>
          <cell r="C112">
            <v>0</v>
          </cell>
          <cell r="D112">
            <v>0</v>
          </cell>
        </row>
        <row r="113">
          <cell r="A113" t="str">
            <v>427</v>
          </cell>
          <cell r="B113" t="str">
            <v>Retineri din remuneratii datorate tertilor</v>
          </cell>
          <cell r="C113">
            <v>6868000</v>
          </cell>
          <cell r="D113">
            <v>12304000</v>
          </cell>
        </row>
        <row r="114">
          <cell r="A114" t="str">
            <v>427.</v>
          </cell>
          <cell r="B114" t="str">
            <v>B.I.R. Jimbolia</v>
          </cell>
          <cell r="C114">
            <v>6868000</v>
          </cell>
          <cell r="D114">
            <v>12304000</v>
          </cell>
        </row>
        <row r="115">
          <cell r="A115" t="str">
            <v>427.01</v>
          </cell>
          <cell r="B115" t="str">
            <v>B.I.R. Jimbolia</v>
          </cell>
          <cell r="C115">
            <v>5868000</v>
          </cell>
          <cell r="D115">
            <v>9519000</v>
          </cell>
        </row>
        <row r="116">
          <cell r="A116" t="str">
            <v>427.02</v>
          </cell>
          <cell r="B116" t="str">
            <v>Banca de credit coop.-Jimbolia</v>
          </cell>
          <cell r="C116">
            <v>1000000</v>
          </cell>
          <cell r="D116">
            <v>2000000</v>
          </cell>
        </row>
        <row r="117">
          <cell r="A117" t="str">
            <v>427.03</v>
          </cell>
          <cell r="B117" t="str">
            <v>CEC Timisoara</v>
          </cell>
          <cell r="C117">
            <v>0</v>
          </cell>
          <cell r="D117">
            <v>0</v>
          </cell>
        </row>
        <row r="118">
          <cell r="A118" t="str">
            <v>427.04</v>
          </cell>
          <cell r="B118" t="str">
            <v>Bancpost SA Timisoara</v>
          </cell>
          <cell r="C118">
            <v>0</v>
          </cell>
          <cell r="D118">
            <v>0</v>
          </cell>
        </row>
        <row r="119">
          <cell r="A119" t="str">
            <v>427.05</v>
          </cell>
          <cell r="B119" t="str">
            <v>Jimapaterm Serv SA Jimbolia</v>
          </cell>
          <cell r="C119">
            <v>0</v>
          </cell>
          <cell r="D119">
            <v>300000</v>
          </cell>
        </row>
        <row r="120">
          <cell r="A120" t="str">
            <v>427.06</v>
          </cell>
          <cell r="B120" t="str">
            <v>Coop.Credit Carpinis</v>
          </cell>
          <cell r="C120">
            <v>0</v>
          </cell>
          <cell r="D120">
            <v>0</v>
          </cell>
        </row>
        <row r="121">
          <cell r="A121" t="str">
            <v>427.07</v>
          </cell>
          <cell r="B121" t="str">
            <v>Trezor Jimbolia</v>
          </cell>
          <cell r="C121">
            <v>0</v>
          </cell>
          <cell r="D121">
            <v>485000</v>
          </cell>
        </row>
        <row r="122">
          <cell r="A122" t="str">
            <v>428</v>
          </cell>
          <cell r="B122" t="str">
            <v>Alte datorii si creante in legatura cu personalul</v>
          </cell>
          <cell r="C122">
            <v>1056217</v>
          </cell>
          <cell r="D122">
            <v>1067088</v>
          </cell>
        </row>
        <row r="123">
          <cell r="A123" t="str">
            <v>4282</v>
          </cell>
          <cell r="B123" t="str">
            <v>Alte creante in legatura cu personalul</v>
          </cell>
          <cell r="C123">
            <v>1056217</v>
          </cell>
          <cell r="D123">
            <v>1067088</v>
          </cell>
        </row>
        <row r="124">
          <cell r="A124" t="str">
            <v>431</v>
          </cell>
          <cell r="B124" t="str">
            <v>Asigurari sociale</v>
          </cell>
          <cell r="C124">
            <v>280934173</v>
          </cell>
          <cell r="D124">
            <v>287505618</v>
          </cell>
        </row>
        <row r="125">
          <cell r="A125" t="str">
            <v>4311</v>
          </cell>
          <cell r="B125" t="str">
            <v>Contributia unitatii la asigurarile sociale</v>
          </cell>
          <cell r="C125">
            <v>254337256</v>
          </cell>
          <cell r="D125">
            <v>260587230</v>
          </cell>
        </row>
        <row r="126">
          <cell r="A126" t="str">
            <v>4311.1</v>
          </cell>
          <cell r="B126" t="str">
            <v>C.A.S.-30%</v>
          </cell>
          <cell r="C126">
            <v>174040584</v>
          </cell>
          <cell r="D126">
            <v>175052868</v>
          </cell>
        </row>
        <row r="127">
          <cell r="A127" t="str">
            <v>4311.2</v>
          </cell>
          <cell r="B127" t="str">
            <v>Contr.7% sanat.-angajator</v>
          </cell>
          <cell r="C127">
            <v>38686590</v>
          </cell>
          <cell r="D127">
            <v>41347479</v>
          </cell>
        </row>
        <row r="128">
          <cell r="A128" t="str">
            <v>4311.3</v>
          </cell>
          <cell r="B128" t="str">
            <v>Contr.7% sanat.-asigurati</v>
          </cell>
          <cell r="C128">
            <v>41610082</v>
          </cell>
          <cell r="D128">
            <v>44186883</v>
          </cell>
        </row>
        <row r="129">
          <cell r="A129" t="str">
            <v>4312</v>
          </cell>
          <cell r="B129" t="str">
            <v>Contrib.5% pensia suplim.</v>
          </cell>
          <cell r="C129">
            <v>26596917</v>
          </cell>
          <cell r="D129">
            <v>26918388</v>
          </cell>
        </row>
        <row r="130">
          <cell r="A130" t="str">
            <v>437</v>
          </cell>
          <cell r="B130" t="str">
            <v>Ajutor de somaj</v>
          </cell>
          <cell r="C130">
            <v>33040162</v>
          </cell>
          <cell r="D130">
            <v>35040620</v>
          </cell>
        </row>
        <row r="131">
          <cell r="A131" t="str">
            <v>4371</v>
          </cell>
          <cell r="B131" t="str">
            <v>Contrib.5% somaj unitate</v>
          </cell>
          <cell r="C131">
            <v>27633279</v>
          </cell>
          <cell r="D131">
            <v>29533914</v>
          </cell>
        </row>
        <row r="132">
          <cell r="A132" t="str">
            <v>4372</v>
          </cell>
          <cell r="B132" t="str">
            <v>Contrib.1% somaj personal</v>
          </cell>
          <cell r="C132">
            <v>5406883</v>
          </cell>
          <cell r="D132">
            <v>5506706</v>
          </cell>
        </row>
        <row r="133">
          <cell r="A133" t="str">
            <v>441</v>
          </cell>
          <cell r="B133" t="str">
            <v>Impozitul pe profit</v>
          </cell>
          <cell r="C133">
            <v>22229716</v>
          </cell>
          <cell r="D133">
            <v>0</v>
          </cell>
        </row>
        <row r="134">
          <cell r="A134" t="str">
            <v>442</v>
          </cell>
          <cell r="B134" t="str">
            <v>Taxa pe valoarea adaugata</v>
          </cell>
          <cell r="C134">
            <v>1089558858.26</v>
          </cell>
          <cell r="D134">
            <v>815799739.13</v>
          </cell>
        </row>
        <row r="135">
          <cell r="A135" t="str">
            <v>4424</v>
          </cell>
          <cell r="B135" t="str">
            <v>TVA de recuperat</v>
          </cell>
          <cell r="C135">
            <v>544682974.13</v>
          </cell>
          <cell r="D135">
            <v>270923855</v>
          </cell>
        </row>
        <row r="136">
          <cell r="A136" t="str">
            <v>4426</v>
          </cell>
          <cell r="B136" t="str">
            <v>TVA deductibila</v>
          </cell>
          <cell r="C136">
            <v>544779429.13</v>
          </cell>
          <cell r="D136">
            <v>544779429.13</v>
          </cell>
        </row>
        <row r="137">
          <cell r="A137" t="str">
            <v>4427</v>
          </cell>
          <cell r="B137" t="str">
            <v>TVA colectata</v>
          </cell>
          <cell r="C137">
            <v>96455</v>
          </cell>
          <cell r="D137">
            <v>96455</v>
          </cell>
        </row>
        <row r="138">
          <cell r="A138" t="str">
            <v>444</v>
          </cell>
          <cell r="B138" t="str">
            <v>Impozitul pe salarii</v>
          </cell>
          <cell r="C138">
            <v>76204758</v>
          </cell>
          <cell r="D138">
            <v>52626335</v>
          </cell>
        </row>
        <row r="139">
          <cell r="A139" t="str">
            <v>446</v>
          </cell>
          <cell r="B139" t="str">
            <v>Alte impozite, taxe si varsaminte asimilate</v>
          </cell>
          <cell r="C139">
            <v>41785016</v>
          </cell>
          <cell r="D139">
            <v>124197153.56</v>
          </cell>
        </row>
        <row r="140">
          <cell r="A140" t="str">
            <v>446.</v>
          </cell>
          <cell r="B140" t="str">
            <v>Taxa vamala</v>
          </cell>
          <cell r="C140">
            <v>41785016</v>
          </cell>
          <cell r="D140">
            <v>124197153.56</v>
          </cell>
        </row>
        <row r="141">
          <cell r="A141" t="str">
            <v>446.01</v>
          </cell>
          <cell r="B141" t="str">
            <v>Taxa vamala</v>
          </cell>
          <cell r="C141">
            <v>26764544</v>
          </cell>
          <cell r="D141">
            <v>26764544.32</v>
          </cell>
        </row>
        <row r="142">
          <cell r="A142" t="str">
            <v>446.02</v>
          </cell>
          <cell r="B142" t="str">
            <v>Comision vamal</v>
          </cell>
          <cell r="C142">
            <v>302754</v>
          </cell>
          <cell r="D142">
            <v>302753.11</v>
          </cell>
        </row>
        <row r="143">
          <cell r="A143" t="str">
            <v>446.03</v>
          </cell>
          <cell r="B143" t="str">
            <v>TVA datorat la importuri</v>
          </cell>
          <cell r="C143">
            <v>13536163</v>
          </cell>
          <cell r="D143">
            <v>13536163.13</v>
          </cell>
        </row>
        <row r="144">
          <cell r="A144" t="str">
            <v>446.04</v>
          </cell>
          <cell r="B144" t="str">
            <v>Taxa firma</v>
          </cell>
          <cell r="C144">
            <v>520000</v>
          </cell>
          <cell r="D144">
            <v>520000</v>
          </cell>
        </row>
        <row r="145">
          <cell r="A145" t="str">
            <v>446.05</v>
          </cell>
          <cell r="B145" t="str">
            <v>Taxa mijloace transport</v>
          </cell>
          <cell r="C145">
            <v>0</v>
          </cell>
          <cell r="D145">
            <v>336000</v>
          </cell>
        </row>
        <row r="146">
          <cell r="A146" t="str">
            <v>446.06</v>
          </cell>
          <cell r="B146" t="str">
            <v>Accize</v>
          </cell>
          <cell r="C146">
            <v>0</v>
          </cell>
          <cell r="D146">
            <v>0</v>
          </cell>
        </row>
        <row r="147">
          <cell r="A147" t="str">
            <v>446.07</v>
          </cell>
          <cell r="B147" t="str">
            <v>Taxa de timbru</v>
          </cell>
          <cell r="C147">
            <v>0</v>
          </cell>
          <cell r="D147">
            <v>0</v>
          </cell>
        </row>
        <row r="148">
          <cell r="A148" t="str">
            <v>446.08</v>
          </cell>
          <cell r="B148" t="str">
            <v>Taxa concesionare teren</v>
          </cell>
          <cell r="C148">
            <v>0</v>
          </cell>
          <cell r="D148">
            <v>0</v>
          </cell>
        </row>
        <row r="149">
          <cell r="A149" t="str">
            <v>446.09</v>
          </cell>
          <cell r="B149" t="str">
            <v>Taxa fond special drumuri</v>
          </cell>
          <cell r="C149">
            <v>0</v>
          </cell>
          <cell r="D149">
            <v>0</v>
          </cell>
        </row>
        <row r="150">
          <cell r="A150" t="str">
            <v>446.10</v>
          </cell>
          <cell r="B150" t="str">
            <v>Impozit venit colaboratori</v>
          </cell>
          <cell r="C150">
            <v>661555</v>
          </cell>
          <cell r="D150">
            <v>0</v>
          </cell>
        </row>
        <row r="151">
          <cell r="A151" t="str">
            <v>446.11</v>
          </cell>
          <cell r="B151" t="str">
            <v>Impozit cladiri</v>
          </cell>
          <cell r="C151">
            <v>0</v>
          </cell>
          <cell r="D151">
            <v>81893943</v>
          </cell>
        </row>
        <row r="152">
          <cell r="A152" t="str">
            <v>446.12</v>
          </cell>
          <cell r="B152" t="str">
            <v>Taxa autoriz.constructii</v>
          </cell>
          <cell r="C152">
            <v>0</v>
          </cell>
          <cell r="D152">
            <v>0</v>
          </cell>
        </row>
        <row r="153">
          <cell r="A153" t="str">
            <v>446.13</v>
          </cell>
          <cell r="B153" t="str">
            <v>Impozit pe redeventa</v>
          </cell>
          <cell r="C153">
            <v>0</v>
          </cell>
          <cell r="D153">
            <v>0</v>
          </cell>
        </row>
        <row r="154">
          <cell r="A154" t="str">
            <v>446.14</v>
          </cell>
          <cell r="B154" t="str">
            <v>Impozit dobanda/nerezid.</v>
          </cell>
          <cell r="C154">
            <v>0</v>
          </cell>
          <cell r="D154">
            <v>0</v>
          </cell>
        </row>
        <row r="155">
          <cell r="A155" t="str">
            <v>446.15</v>
          </cell>
          <cell r="B155" t="str">
            <v>Alte impozite, taxe si varsaminte asimilate</v>
          </cell>
          <cell r="C155">
            <v>0</v>
          </cell>
          <cell r="D155">
            <v>0</v>
          </cell>
        </row>
        <row r="156">
          <cell r="A156" t="str">
            <v>446.16</v>
          </cell>
          <cell r="B156" t="str">
            <v>Impozit teren</v>
          </cell>
          <cell r="C156">
            <v>0</v>
          </cell>
          <cell r="D156">
            <v>843750</v>
          </cell>
        </row>
        <row r="157">
          <cell r="A157" t="str">
            <v>446.99</v>
          </cell>
          <cell r="B157" t="str">
            <v>Alte impoz.,taxe si vars.asimilate</v>
          </cell>
          <cell r="C157">
            <v>0</v>
          </cell>
          <cell r="D157">
            <v>0</v>
          </cell>
        </row>
        <row r="158">
          <cell r="A158" t="str">
            <v>447</v>
          </cell>
          <cell r="B158" t="str">
            <v>Fonduri speciale - taxe si varsaminte asimilate</v>
          </cell>
          <cell r="C158">
            <v>37604002</v>
          </cell>
          <cell r="D158">
            <v>34063229</v>
          </cell>
        </row>
        <row r="159">
          <cell r="A159" t="str">
            <v>447.</v>
          </cell>
          <cell r="B159" t="str">
            <v>Contrib.3% fd.solidarit.soc.</v>
          </cell>
          <cell r="C159">
            <v>37604002</v>
          </cell>
          <cell r="D159">
            <v>34063229</v>
          </cell>
        </row>
        <row r="160">
          <cell r="A160" t="str">
            <v>447.01</v>
          </cell>
          <cell r="B160" t="str">
            <v>Contrib.3% fd.solidarit.soc.</v>
          </cell>
          <cell r="C160">
            <v>25169027</v>
          </cell>
          <cell r="D160">
            <v>20772968</v>
          </cell>
        </row>
        <row r="161">
          <cell r="A161" t="str">
            <v>447.02</v>
          </cell>
          <cell r="B161" t="str">
            <v>Contrib.2% invatamant</v>
          </cell>
          <cell r="C161">
            <v>11053311</v>
          </cell>
          <cell r="D161">
            <v>11813565</v>
          </cell>
        </row>
        <row r="162">
          <cell r="A162" t="str">
            <v>447.03</v>
          </cell>
          <cell r="B162" t="str">
            <v>Comision 0,25% DPMOS</v>
          </cell>
          <cell r="C162">
            <v>1381664</v>
          </cell>
          <cell r="D162">
            <v>1476696</v>
          </cell>
        </row>
        <row r="163">
          <cell r="A163" t="str">
            <v>447O</v>
          </cell>
          <cell r="B163" t="str">
            <v>Contul 447 folosit anterior</v>
          </cell>
          <cell r="C163">
            <v>0</v>
          </cell>
          <cell r="D163">
            <v>0</v>
          </cell>
        </row>
        <row r="164">
          <cell r="A164" t="str">
            <v>448</v>
          </cell>
          <cell r="B164" t="str">
            <v>Alte datorii si creante cu bugetul statului</v>
          </cell>
          <cell r="C164">
            <v>0</v>
          </cell>
          <cell r="D164">
            <v>0</v>
          </cell>
        </row>
        <row r="165">
          <cell r="A165" t="str">
            <v>4481</v>
          </cell>
          <cell r="B165" t="str">
            <v>Alte datorii fata de bugetul statului</v>
          </cell>
          <cell r="C165">
            <v>0</v>
          </cell>
          <cell r="D165">
            <v>0</v>
          </cell>
        </row>
        <row r="166">
          <cell r="A166" t="str">
            <v>456</v>
          </cell>
          <cell r="B166" t="str">
            <v>Decontari cu asociatii privind capitalul</v>
          </cell>
          <cell r="C166">
            <v>0</v>
          </cell>
          <cell r="D166">
            <v>0</v>
          </cell>
        </row>
        <row r="167">
          <cell r="A167" t="str">
            <v>456.</v>
          </cell>
          <cell r="B167" t="str">
            <v>Decont.cu asoc.priv.capitalul-VOGT</v>
          </cell>
          <cell r="C167">
            <v>0</v>
          </cell>
          <cell r="D167">
            <v>0</v>
          </cell>
        </row>
        <row r="168">
          <cell r="A168" t="str">
            <v>456.01</v>
          </cell>
          <cell r="B168" t="str">
            <v>Decont.cu asoc.priv.capitalul-VOGT</v>
          </cell>
          <cell r="C168">
            <v>0</v>
          </cell>
          <cell r="D168">
            <v>0</v>
          </cell>
        </row>
        <row r="169">
          <cell r="A169" t="str">
            <v>461</v>
          </cell>
          <cell r="B169" t="str">
            <v>Debitori diversi</v>
          </cell>
          <cell r="C169">
            <v>2144004</v>
          </cell>
          <cell r="D169">
            <v>15869837</v>
          </cell>
        </row>
        <row r="170">
          <cell r="A170" t="str">
            <v>462</v>
          </cell>
          <cell r="B170" t="str">
            <v>Creditori diversi</v>
          </cell>
          <cell r="C170">
            <v>11913672</v>
          </cell>
          <cell r="D170">
            <v>700000</v>
          </cell>
        </row>
        <row r="171">
          <cell r="A171" t="str">
            <v>471</v>
          </cell>
          <cell r="B171" t="str">
            <v>Cheltuieli inregistrate in avans</v>
          </cell>
          <cell r="C171">
            <v>69240620</v>
          </cell>
          <cell r="D171">
            <v>9319764</v>
          </cell>
        </row>
        <row r="172">
          <cell r="A172" t="str">
            <v>471.</v>
          </cell>
          <cell r="B172" t="str">
            <v>Chelt.in avans-abonamente</v>
          </cell>
          <cell r="C172">
            <v>69240620</v>
          </cell>
          <cell r="D172">
            <v>9319764</v>
          </cell>
        </row>
        <row r="173">
          <cell r="A173" t="str">
            <v>471.01</v>
          </cell>
          <cell r="B173" t="str">
            <v>Chelt.in avans-abonamente</v>
          </cell>
          <cell r="C173">
            <v>892500</v>
          </cell>
          <cell r="D173">
            <v>315417</v>
          </cell>
        </row>
        <row r="174">
          <cell r="A174" t="str">
            <v>471.02</v>
          </cell>
          <cell r="B174" t="str">
            <v>Taxe vama transf.util+3%</v>
          </cell>
          <cell r="C174">
            <v>-15245573</v>
          </cell>
          <cell r="D174">
            <v>0</v>
          </cell>
        </row>
        <row r="175">
          <cell r="A175" t="str">
            <v>471.03</v>
          </cell>
          <cell r="B175" t="str">
            <v>Anticipatie Jimapaterm</v>
          </cell>
          <cell r="C175">
            <v>0</v>
          </cell>
          <cell r="D175">
            <v>0</v>
          </cell>
        </row>
        <row r="176">
          <cell r="A176" t="str">
            <v>471.04</v>
          </cell>
          <cell r="B176" t="str">
            <v>Dif.curs.nefav.ramb.credit VOGT</v>
          </cell>
          <cell r="C176">
            <v>0</v>
          </cell>
          <cell r="D176">
            <v>0</v>
          </cell>
        </row>
        <row r="177">
          <cell r="A177" t="str">
            <v>471.05</v>
          </cell>
          <cell r="B177" t="str">
            <v>Prima asig.-plata in avans</v>
          </cell>
          <cell r="C177">
            <v>0</v>
          </cell>
          <cell r="D177">
            <v>2038206</v>
          </cell>
        </row>
        <row r="178">
          <cell r="A178" t="str">
            <v>471.06</v>
          </cell>
          <cell r="B178" t="str">
            <v>Impozite si taxe locale</v>
          </cell>
          <cell r="C178">
            <v>83593693</v>
          </cell>
          <cell r="D178">
            <v>6966141</v>
          </cell>
        </row>
        <row r="179">
          <cell r="A179" t="str">
            <v>471.99</v>
          </cell>
          <cell r="B179" t="str">
            <v>Alte chelt.inreg.in avans</v>
          </cell>
          <cell r="C179">
            <v>0</v>
          </cell>
          <cell r="D179">
            <v>0</v>
          </cell>
        </row>
        <row r="180">
          <cell r="A180" t="str">
            <v>472</v>
          </cell>
          <cell r="B180" t="str">
            <v>Venituri inregistrate in avans</v>
          </cell>
          <cell r="C180">
            <v>0</v>
          </cell>
          <cell r="D180">
            <v>0</v>
          </cell>
        </row>
        <row r="181">
          <cell r="A181" t="str">
            <v>473</v>
          </cell>
          <cell r="B181" t="str">
            <v>Decontari din operatii in curs de clarificare</v>
          </cell>
          <cell r="C181">
            <v>0</v>
          </cell>
          <cell r="D181">
            <v>62746283</v>
          </cell>
        </row>
        <row r="182">
          <cell r="A182" t="str">
            <v>473.</v>
          </cell>
          <cell r="B182" t="str">
            <v>Decontari din operatii in curs de clarificare</v>
          </cell>
          <cell r="C182">
            <v>0</v>
          </cell>
          <cell r="D182">
            <v>62746283</v>
          </cell>
        </row>
        <row r="183">
          <cell r="A183" t="str">
            <v>473.01</v>
          </cell>
          <cell r="B183" t="str">
            <v>Decontari din operatii in curs de clarificare</v>
          </cell>
          <cell r="C183">
            <v>0</v>
          </cell>
          <cell r="D183">
            <v>62746283</v>
          </cell>
        </row>
        <row r="184">
          <cell r="A184" t="str">
            <v>476</v>
          </cell>
          <cell r="B184" t="str">
            <v>Diferente de conversie-activ</v>
          </cell>
          <cell r="C184">
            <v>-743087649</v>
          </cell>
          <cell r="D184">
            <v>0</v>
          </cell>
        </row>
        <row r="185">
          <cell r="A185" t="str">
            <v>477</v>
          </cell>
          <cell r="B185" t="str">
            <v>Diferente de conversie-pasiv</v>
          </cell>
          <cell r="C185">
            <v>0</v>
          </cell>
          <cell r="D185">
            <v>0</v>
          </cell>
        </row>
        <row r="186">
          <cell r="A186" t="str">
            <v>512</v>
          </cell>
          <cell r="B186" t="str">
            <v>Conturi curente la banci</v>
          </cell>
          <cell r="C186">
            <v>10065709741.35</v>
          </cell>
          <cell r="D186">
            <v>10743933028.2</v>
          </cell>
        </row>
        <row r="187">
          <cell r="A187" t="str">
            <v>5121</v>
          </cell>
          <cell r="B187" t="str">
            <v>Cont la banca in lei</v>
          </cell>
          <cell r="C187">
            <v>3988105777.35</v>
          </cell>
          <cell r="D187">
            <v>3985825431.2</v>
          </cell>
        </row>
        <row r="188">
          <cell r="A188" t="str">
            <v>5121.1</v>
          </cell>
          <cell r="B188" t="str">
            <v>BCR Jimbolia-ROL</v>
          </cell>
          <cell r="C188">
            <v>3986187569</v>
          </cell>
          <cell r="D188">
            <v>3985571397</v>
          </cell>
        </row>
        <row r="189">
          <cell r="A189" t="str">
            <v>5121.2</v>
          </cell>
          <cell r="B189" t="str">
            <v>BRD Timisoara-ROL</v>
          </cell>
          <cell r="C189">
            <v>0</v>
          </cell>
          <cell r="D189">
            <v>0</v>
          </cell>
        </row>
        <row r="190">
          <cell r="A190" t="str">
            <v>5121.3</v>
          </cell>
          <cell r="B190" t="str">
            <v>Banca Austria Buc.-ROL</v>
          </cell>
          <cell r="C190">
            <v>1918208.35</v>
          </cell>
          <cell r="D190">
            <v>254034.2</v>
          </cell>
        </row>
        <row r="191">
          <cell r="A191" t="str">
            <v>5124</v>
          </cell>
          <cell r="B191" t="str">
            <v>Cont la banca in devize</v>
          </cell>
          <cell r="C191">
            <v>3149653964</v>
          </cell>
          <cell r="D191">
            <v>6758107597</v>
          </cell>
        </row>
        <row r="192">
          <cell r="A192" t="str">
            <v>5124.1</v>
          </cell>
          <cell r="B192" t="str">
            <v>Disp.banca in devize-BCR Jimbolia/DEM</v>
          </cell>
          <cell r="C192">
            <v>3149653964</v>
          </cell>
          <cell r="D192">
            <v>6758107597</v>
          </cell>
        </row>
        <row r="193">
          <cell r="A193" t="str">
            <v>5124.1.1</v>
          </cell>
          <cell r="B193" t="str">
            <v>BCR Jimbolia-DEM</v>
          </cell>
          <cell r="C193">
            <v>71203885</v>
          </cell>
          <cell r="D193">
            <v>3802051650</v>
          </cell>
        </row>
        <row r="194">
          <cell r="A194" t="str">
            <v>5124.1.2</v>
          </cell>
          <cell r="B194" t="str">
            <v>BRD Timisoara-DEM</v>
          </cell>
          <cell r="C194">
            <v>0</v>
          </cell>
          <cell r="D194">
            <v>0</v>
          </cell>
        </row>
        <row r="195">
          <cell r="A195" t="str">
            <v>5124.1.3</v>
          </cell>
          <cell r="B195" t="str">
            <v>Banca Austria Buc.-DEM</v>
          </cell>
          <cell r="C195">
            <v>3027384579</v>
          </cell>
          <cell r="D195">
            <v>2956055947</v>
          </cell>
        </row>
        <row r="196">
          <cell r="A196" t="str">
            <v>5124.1.8</v>
          </cell>
          <cell r="B196" t="str">
            <v>Depozit dem scris.gar.</v>
          </cell>
          <cell r="C196">
            <v>51065500</v>
          </cell>
          <cell r="D196">
            <v>0</v>
          </cell>
        </row>
        <row r="197">
          <cell r="A197" t="str">
            <v>5124.1.9</v>
          </cell>
          <cell r="B197" t="str">
            <v>Disp.plati externe-DEM</v>
          </cell>
          <cell r="C197">
            <v>0</v>
          </cell>
          <cell r="D197">
            <v>0</v>
          </cell>
        </row>
        <row r="198">
          <cell r="A198" t="str">
            <v>5125</v>
          </cell>
          <cell r="B198" t="str">
            <v>Sume in curs de decontare</v>
          </cell>
          <cell r="C198">
            <v>2927950000</v>
          </cell>
          <cell r="D198">
            <v>0</v>
          </cell>
        </row>
        <row r="199">
          <cell r="A199" t="str">
            <v>512O</v>
          </cell>
          <cell r="B199" t="str">
            <v>Contul 512 folosit anterior</v>
          </cell>
          <cell r="C199">
            <v>0</v>
          </cell>
          <cell r="D199">
            <v>0</v>
          </cell>
        </row>
        <row r="200">
          <cell r="A200" t="str">
            <v>531</v>
          </cell>
          <cell r="B200" t="str">
            <v>Casa</v>
          </cell>
          <cell r="C200">
            <v>180607179</v>
          </cell>
          <cell r="D200">
            <v>180129117</v>
          </cell>
        </row>
        <row r="201">
          <cell r="A201" t="str">
            <v>5311</v>
          </cell>
          <cell r="B201" t="str">
            <v>Casa in lei</v>
          </cell>
          <cell r="C201">
            <v>180607179</v>
          </cell>
          <cell r="D201">
            <v>180129117</v>
          </cell>
        </row>
        <row r="202">
          <cell r="A202" t="str">
            <v>5314</v>
          </cell>
          <cell r="B202" t="str">
            <v>Casa in devize</v>
          </cell>
          <cell r="C202">
            <v>0</v>
          </cell>
          <cell r="D202">
            <v>0</v>
          </cell>
        </row>
        <row r="203">
          <cell r="A203" t="str">
            <v>5314.1</v>
          </cell>
          <cell r="B203" t="str">
            <v>Casa in devize-DEM</v>
          </cell>
          <cell r="C203">
            <v>0</v>
          </cell>
          <cell r="D203">
            <v>0</v>
          </cell>
        </row>
        <row r="204">
          <cell r="A204" t="str">
            <v>542.01</v>
          </cell>
          <cell r="B204" t="str">
            <v>Avans spre decontare</v>
          </cell>
          <cell r="C204">
            <v>0</v>
          </cell>
          <cell r="D204">
            <v>0</v>
          </cell>
        </row>
        <row r="205">
          <cell r="A205" t="str">
            <v>542.02</v>
          </cell>
          <cell r="B205" t="str">
            <v>Avansuri in devize-DEM</v>
          </cell>
          <cell r="C205">
            <v>0</v>
          </cell>
          <cell r="D205">
            <v>0</v>
          </cell>
        </row>
        <row r="206">
          <cell r="A206" t="str">
            <v>581</v>
          </cell>
          <cell r="B206" t="str">
            <v>Viramente interne</v>
          </cell>
          <cell r="C206">
            <v>4907302051</v>
          </cell>
          <cell r="D206">
            <v>4907302051</v>
          </cell>
        </row>
        <row r="207">
          <cell r="A207" t="str">
            <v>601</v>
          </cell>
          <cell r="B207" t="str">
            <v>Cheltuieli cu materialele consumabile</v>
          </cell>
          <cell r="C207">
            <v>104846879</v>
          </cell>
          <cell r="D207">
            <v>104846879</v>
          </cell>
        </row>
        <row r="208">
          <cell r="A208" t="str">
            <v>6011</v>
          </cell>
          <cell r="B208" t="str">
            <v>Cheltuieli cu materialele auxiliare</v>
          </cell>
          <cell r="C208">
            <v>0</v>
          </cell>
          <cell r="D208">
            <v>0</v>
          </cell>
        </row>
        <row r="209">
          <cell r="A209" t="str">
            <v>6012</v>
          </cell>
          <cell r="B209" t="str">
            <v>Cheltuieli privind combustibilul</v>
          </cell>
          <cell r="C209">
            <v>56865360</v>
          </cell>
          <cell r="D209">
            <v>56865360</v>
          </cell>
        </row>
        <row r="210">
          <cell r="A210" t="str">
            <v>6014</v>
          </cell>
          <cell r="B210" t="str">
            <v>Cheltuieli privind piesele de schimb</v>
          </cell>
          <cell r="C210">
            <v>29737041</v>
          </cell>
          <cell r="D210">
            <v>29737041</v>
          </cell>
        </row>
        <row r="211">
          <cell r="A211" t="str">
            <v>6014.1</v>
          </cell>
          <cell r="B211" t="str">
            <v>Chelt.piese de schimb-intern</v>
          </cell>
          <cell r="C211">
            <v>0</v>
          </cell>
          <cell r="D211">
            <v>0</v>
          </cell>
        </row>
        <row r="212">
          <cell r="A212" t="str">
            <v>6014.2</v>
          </cell>
          <cell r="B212" t="str">
            <v>Chelt.piese de schimb-VOGT</v>
          </cell>
          <cell r="C212">
            <v>29737041</v>
          </cell>
          <cell r="D212">
            <v>29737041</v>
          </cell>
        </row>
        <row r="213">
          <cell r="A213" t="str">
            <v>6018</v>
          </cell>
          <cell r="B213" t="str">
            <v>Cheltuieli privind alte materiale consumabile</v>
          </cell>
          <cell r="C213">
            <v>18244478</v>
          </cell>
          <cell r="D213">
            <v>18244478</v>
          </cell>
        </row>
        <row r="214">
          <cell r="A214" t="str">
            <v>6018.1</v>
          </cell>
          <cell r="B214" t="str">
            <v>Chelt.alte mat.cons-intern</v>
          </cell>
          <cell r="C214">
            <v>912000</v>
          </cell>
          <cell r="D214">
            <v>912000</v>
          </cell>
        </row>
        <row r="215">
          <cell r="A215" t="str">
            <v>6018.2</v>
          </cell>
          <cell r="B215" t="str">
            <v>Chelt.cu alte mat.cons-VOGT</v>
          </cell>
          <cell r="C215">
            <v>17332478</v>
          </cell>
          <cell r="D215">
            <v>17332478</v>
          </cell>
        </row>
        <row r="216">
          <cell r="A216" t="str">
            <v>6018.3</v>
          </cell>
          <cell r="B216" t="str">
            <v>Ch.cu alte mater.cons.-ATS</v>
          </cell>
          <cell r="C216">
            <v>0</v>
          </cell>
          <cell r="D216">
            <v>0</v>
          </cell>
        </row>
        <row r="217">
          <cell r="A217" t="str">
            <v>6018OO</v>
          </cell>
          <cell r="B217" t="str">
            <v>Cheltuieli privind alte materiale consumabile</v>
          </cell>
          <cell r="C217">
            <v>0</v>
          </cell>
          <cell r="D217">
            <v>0</v>
          </cell>
        </row>
        <row r="218">
          <cell r="A218" t="str">
            <v>602</v>
          </cell>
          <cell r="B218" t="str">
            <v>Cheltuieli privind obiectele de inventar</v>
          </cell>
          <cell r="C218">
            <v>2687000</v>
          </cell>
          <cell r="D218">
            <v>2687000</v>
          </cell>
        </row>
        <row r="219">
          <cell r="A219" t="str">
            <v>604</v>
          </cell>
          <cell r="B219" t="str">
            <v>Cheltuieli privind materialele nestocate</v>
          </cell>
          <cell r="C219">
            <v>17520269</v>
          </cell>
          <cell r="D219">
            <v>17520269</v>
          </cell>
        </row>
        <row r="220">
          <cell r="A220" t="str">
            <v>605</v>
          </cell>
          <cell r="B220" t="str">
            <v>Cheltuieli privind energia si apa</v>
          </cell>
          <cell r="C220">
            <v>31493593</v>
          </cell>
          <cell r="D220">
            <v>31493593</v>
          </cell>
        </row>
        <row r="221">
          <cell r="A221" t="str">
            <v>611</v>
          </cell>
          <cell r="B221" t="str">
            <v>Cheltuieli cu intretinerea si reparatiile</v>
          </cell>
          <cell r="C221">
            <v>3381766</v>
          </cell>
          <cell r="D221">
            <v>3381766</v>
          </cell>
        </row>
        <row r="222">
          <cell r="A222" t="str">
            <v>612</v>
          </cell>
          <cell r="B222" t="str">
            <v>Cheltuieli cu redeventele, locatiile de gestiune s</v>
          </cell>
          <cell r="C222">
            <v>48204248</v>
          </cell>
          <cell r="D222">
            <v>48204248</v>
          </cell>
        </row>
        <row r="223">
          <cell r="A223" t="str">
            <v>613</v>
          </cell>
          <cell r="B223" t="str">
            <v>Cheltuieli cu primele de asigurare</v>
          </cell>
          <cell r="C223">
            <v>3213676</v>
          </cell>
          <cell r="D223">
            <v>3213676</v>
          </cell>
        </row>
        <row r="224">
          <cell r="A224" t="str">
            <v>621</v>
          </cell>
          <cell r="B224" t="str">
            <v>Cheltuieli cu colaboratorii</v>
          </cell>
          <cell r="C224">
            <v>6754000</v>
          </cell>
          <cell r="D224">
            <v>6754000</v>
          </cell>
        </row>
        <row r="225">
          <cell r="A225" t="str">
            <v>622</v>
          </cell>
          <cell r="B225" t="str">
            <v>Cheltuieli privind comisioanele si onorariile</v>
          </cell>
          <cell r="C225">
            <v>0</v>
          </cell>
          <cell r="D225">
            <v>0</v>
          </cell>
        </row>
        <row r="226">
          <cell r="A226" t="str">
            <v>623</v>
          </cell>
          <cell r="B226" t="str">
            <v>Cheltuieli de protocol, reclama si publicitate</v>
          </cell>
          <cell r="C226">
            <v>2108676</v>
          </cell>
          <cell r="D226">
            <v>2108676</v>
          </cell>
        </row>
        <row r="227">
          <cell r="A227" t="str">
            <v>623.</v>
          </cell>
          <cell r="B227" t="str">
            <v>Cheltuieli de protocol</v>
          </cell>
          <cell r="C227">
            <v>2108676</v>
          </cell>
          <cell r="D227">
            <v>2108676</v>
          </cell>
        </row>
        <row r="228">
          <cell r="A228" t="str">
            <v>623.01</v>
          </cell>
          <cell r="B228" t="str">
            <v>Cheltuieli de protocol</v>
          </cell>
          <cell r="C228">
            <v>2108676</v>
          </cell>
          <cell r="D228">
            <v>2108676</v>
          </cell>
        </row>
        <row r="229">
          <cell r="A229" t="str">
            <v>623.02</v>
          </cell>
          <cell r="B229" t="str">
            <v>Chelt.de reclama-publicit.</v>
          </cell>
          <cell r="C229">
            <v>0</v>
          </cell>
          <cell r="D229">
            <v>0</v>
          </cell>
        </row>
        <row r="230">
          <cell r="A230" t="str">
            <v>624</v>
          </cell>
          <cell r="B230" t="str">
            <v>Cheltuieli cu transportul de bunuri si de personal</v>
          </cell>
          <cell r="C230">
            <v>899640</v>
          </cell>
          <cell r="D230">
            <v>899640</v>
          </cell>
        </row>
        <row r="231">
          <cell r="A231" t="str">
            <v>625</v>
          </cell>
          <cell r="B231" t="str">
            <v>Cheltuieli cu deplasari, detasari si transferari</v>
          </cell>
          <cell r="C231">
            <v>0</v>
          </cell>
          <cell r="D231">
            <v>0</v>
          </cell>
        </row>
        <row r="232">
          <cell r="A232" t="str">
            <v>626</v>
          </cell>
          <cell r="B232" t="str">
            <v>Cheltuieli postale si taxe de telecomunicatii</v>
          </cell>
          <cell r="C232">
            <v>35801484</v>
          </cell>
          <cell r="D232">
            <v>35801484</v>
          </cell>
        </row>
        <row r="233">
          <cell r="A233" t="str">
            <v>627</v>
          </cell>
          <cell r="B233" t="str">
            <v>Cheltuieli cu serviciile bancare si asimilate</v>
          </cell>
          <cell r="C233">
            <v>15946120.2</v>
          </cell>
          <cell r="D233">
            <v>15946120.2</v>
          </cell>
        </row>
        <row r="234">
          <cell r="A234" t="str">
            <v>628</v>
          </cell>
          <cell r="B234" t="str">
            <v>Alte cheltuieli cu serviciile executate de terti</v>
          </cell>
          <cell r="C234">
            <v>59840026</v>
          </cell>
          <cell r="D234">
            <v>59840026</v>
          </cell>
        </row>
        <row r="235">
          <cell r="A235" t="str">
            <v>635</v>
          </cell>
          <cell r="B235" t="str">
            <v>Cheltuieli cu alte impozite, taxe si varsaminte as</v>
          </cell>
          <cell r="C235">
            <v>70666576</v>
          </cell>
          <cell r="D235">
            <v>70666576</v>
          </cell>
        </row>
        <row r="236">
          <cell r="A236" t="str">
            <v>635.</v>
          </cell>
          <cell r="B236" t="str">
            <v>Chelt.alte impoz.,taxe,vars.asim.</v>
          </cell>
          <cell r="C236">
            <v>70666576</v>
          </cell>
          <cell r="D236">
            <v>70666576</v>
          </cell>
        </row>
        <row r="237">
          <cell r="A237" t="str">
            <v>635.01</v>
          </cell>
          <cell r="B237" t="str">
            <v>Chelt.alte impoz.,taxe,vars.asim.</v>
          </cell>
          <cell r="C237">
            <v>58078951</v>
          </cell>
          <cell r="D237">
            <v>58078951</v>
          </cell>
        </row>
        <row r="238">
          <cell r="A238" t="str">
            <v>635.99</v>
          </cell>
          <cell r="B238" t="str">
            <v>TVA deductibila pe chelt.</v>
          </cell>
          <cell r="C238">
            <v>12587625</v>
          </cell>
          <cell r="D238">
            <v>12587625</v>
          </cell>
        </row>
        <row r="239">
          <cell r="A239" t="str">
            <v>641</v>
          </cell>
          <cell r="B239" t="str">
            <v>Cheltuieli cu salariile personalului</v>
          </cell>
          <cell r="C239">
            <v>583509559</v>
          </cell>
          <cell r="D239">
            <v>583509559</v>
          </cell>
        </row>
        <row r="240">
          <cell r="A240" t="str">
            <v>645</v>
          </cell>
          <cell r="B240" t="str">
            <v>Cheltuieli privind asigurarile si protectia social</v>
          </cell>
          <cell r="C240">
            <v>253102976</v>
          </cell>
          <cell r="D240">
            <v>253102976</v>
          </cell>
        </row>
        <row r="241">
          <cell r="A241" t="str">
            <v>6451</v>
          </cell>
          <cell r="B241" t="str">
            <v>Contributia unitatii la asigurarile sociale</v>
          </cell>
          <cell r="C241">
            <v>216400347</v>
          </cell>
          <cell r="D241">
            <v>216400347</v>
          </cell>
        </row>
        <row r="242">
          <cell r="A242" t="str">
            <v>6452</v>
          </cell>
          <cell r="B242" t="str">
            <v>Contributia unitatii pentru ajutorul de somaj</v>
          </cell>
          <cell r="C242">
            <v>29533914</v>
          </cell>
          <cell r="D242">
            <v>29533914</v>
          </cell>
        </row>
        <row r="243">
          <cell r="A243" t="str">
            <v>6458</v>
          </cell>
          <cell r="B243" t="str">
            <v>Alte cheltuieli privind asigurarea si protectia so</v>
          </cell>
          <cell r="C243">
            <v>7168715</v>
          </cell>
          <cell r="D243">
            <v>7168715</v>
          </cell>
        </row>
        <row r="244">
          <cell r="A244" t="str">
            <v>658</v>
          </cell>
          <cell r="B244" t="str">
            <v>Alte cheltuieli de exploatare</v>
          </cell>
          <cell r="C244">
            <v>0</v>
          </cell>
          <cell r="D244">
            <v>0</v>
          </cell>
        </row>
        <row r="245">
          <cell r="A245" t="str">
            <v>665</v>
          </cell>
          <cell r="B245" t="str">
            <v>Cheltuieli din diferenta de curs valutar</v>
          </cell>
          <cell r="C245">
            <v>129690713</v>
          </cell>
          <cell r="D245">
            <v>129690713</v>
          </cell>
        </row>
        <row r="246">
          <cell r="A246" t="str">
            <v>666</v>
          </cell>
          <cell r="B246" t="str">
            <v>Cheltuieli privind dobinzile</v>
          </cell>
          <cell r="C246">
            <v>0</v>
          </cell>
          <cell r="D246">
            <v>0</v>
          </cell>
        </row>
        <row r="247">
          <cell r="A247" t="str">
            <v>671</v>
          </cell>
          <cell r="B247" t="str">
            <v>Cheltuieli exceptionale privind operatiile de gest</v>
          </cell>
          <cell r="C247">
            <v>6000000</v>
          </cell>
          <cell r="D247">
            <v>6000000</v>
          </cell>
        </row>
        <row r="248">
          <cell r="A248" t="str">
            <v>6711</v>
          </cell>
          <cell r="B248" t="str">
            <v>Despagubiri, amenzi si penalitati</v>
          </cell>
          <cell r="C248">
            <v>0</v>
          </cell>
          <cell r="D248">
            <v>0</v>
          </cell>
        </row>
        <row r="249">
          <cell r="A249" t="str">
            <v>6711.1</v>
          </cell>
          <cell r="B249" t="str">
            <v>Majorari si penalitati</v>
          </cell>
          <cell r="C249">
            <v>0</v>
          </cell>
          <cell r="D249">
            <v>0</v>
          </cell>
        </row>
        <row r="250">
          <cell r="A250" t="str">
            <v>6711.2</v>
          </cell>
          <cell r="B250" t="str">
            <v>Amenzi</v>
          </cell>
          <cell r="C250">
            <v>0</v>
          </cell>
          <cell r="D250">
            <v>0</v>
          </cell>
        </row>
        <row r="251">
          <cell r="A251" t="str">
            <v>6711.3</v>
          </cell>
          <cell r="B251" t="str">
            <v>Despagubiri</v>
          </cell>
          <cell r="C251">
            <v>0</v>
          </cell>
          <cell r="D251">
            <v>0</v>
          </cell>
        </row>
        <row r="252">
          <cell r="A252" t="str">
            <v>6712</v>
          </cell>
          <cell r="B252" t="str">
            <v>Donatii si subventii acordate</v>
          </cell>
          <cell r="C252">
            <v>6000000</v>
          </cell>
          <cell r="D252">
            <v>6000000</v>
          </cell>
        </row>
        <row r="253">
          <cell r="A253" t="str">
            <v>6718</v>
          </cell>
          <cell r="B253" t="str">
            <v>Alte cheltuieli exceptionale privind operatiile de</v>
          </cell>
          <cell r="C253">
            <v>0</v>
          </cell>
          <cell r="D253">
            <v>0</v>
          </cell>
        </row>
        <row r="254">
          <cell r="A254" t="str">
            <v>6718.1</v>
          </cell>
          <cell r="B254" t="str">
            <v>Sponsorizari</v>
          </cell>
          <cell r="C254">
            <v>0</v>
          </cell>
          <cell r="D254">
            <v>0</v>
          </cell>
        </row>
        <row r="255">
          <cell r="A255" t="str">
            <v>6718.2</v>
          </cell>
          <cell r="B255" t="str">
            <v>Xxxxxxxxxxxx</v>
          </cell>
          <cell r="C255">
            <v>0</v>
          </cell>
          <cell r="D255">
            <v>0</v>
          </cell>
        </row>
        <row r="256">
          <cell r="A256" t="str">
            <v>6718.3</v>
          </cell>
          <cell r="B256" t="str">
            <v>Chelt.except.-recup.CO pers.transfer.</v>
          </cell>
          <cell r="C256">
            <v>0</v>
          </cell>
          <cell r="D256">
            <v>0</v>
          </cell>
        </row>
        <row r="257">
          <cell r="A257" t="str">
            <v>6718.9</v>
          </cell>
          <cell r="B257" t="str">
            <v>Alte cheltuieli exceptionale privind operatiile de</v>
          </cell>
          <cell r="C257">
            <v>0</v>
          </cell>
          <cell r="D257">
            <v>0</v>
          </cell>
        </row>
        <row r="258">
          <cell r="A258" t="str">
            <v>681</v>
          </cell>
          <cell r="B258" t="str">
            <v>Cheltuieli de exploatare privind amortizarile si p</v>
          </cell>
          <cell r="C258">
            <v>40108559</v>
          </cell>
          <cell r="D258">
            <v>40108559</v>
          </cell>
        </row>
        <row r="259">
          <cell r="A259" t="str">
            <v>6811</v>
          </cell>
          <cell r="B259" t="str">
            <v>Cheltuieli de exploatare privind amortizarea imobi</v>
          </cell>
          <cell r="C259">
            <v>40108559</v>
          </cell>
          <cell r="D259">
            <v>40108559</v>
          </cell>
        </row>
        <row r="260">
          <cell r="A260" t="str">
            <v>691</v>
          </cell>
          <cell r="B260" t="str">
            <v>Cheltuieli cu impozitul pe profit</v>
          </cell>
          <cell r="C260">
            <v>0</v>
          </cell>
          <cell r="D260">
            <v>0</v>
          </cell>
        </row>
        <row r="261">
          <cell r="A261" t="str">
            <v>704</v>
          </cell>
          <cell r="B261" t="str">
            <v>Venituri din lucrari executate si servicii prestat</v>
          </cell>
          <cell r="C261">
            <v>921933001</v>
          </cell>
          <cell r="D261">
            <v>921933001</v>
          </cell>
        </row>
        <row r="262">
          <cell r="A262" t="str">
            <v>704.</v>
          </cell>
          <cell r="B262" t="str">
            <v>Venituri export lohn-Erlau</v>
          </cell>
          <cell r="C262">
            <v>921933001</v>
          </cell>
          <cell r="D262">
            <v>921933001</v>
          </cell>
        </row>
        <row r="263">
          <cell r="A263" t="str">
            <v>704.01</v>
          </cell>
          <cell r="B263" t="str">
            <v>Venituri export lohn-Erlau</v>
          </cell>
          <cell r="C263">
            <v>921933001</v>
          </cell>
          <cell r="D263">
            <v>921933001</v>
          </cell>
        </row>
        <row r="264">
          <cell r="A264" t="str">
            <v>704.01.1</v>
          </cell>
          <cell r="B264" t="str">
            <v>Venituri export lohn-Erlau</v>
          </cell>
          <cell r="C264">
            <v>921933001</v>
          </cell>
          <cell r="D264">
            <v>921933001</v>
          </cell>
        </row>
        <row r="265">
          <cell r="A265" t="str">
            <v>704.02.1</v>
          </cell>
          <cell r="B265" t="str">
            <v>Venituri export VOGT Aust.</v>
          </cell>
          <cell r="C265">
            <v>0</v>
          </cell>
          <cell r="D265">
            <v>0</v>
          </cell>
        </row>
        <row r="266">
          <cell r="A266" t="str">
            <v>708</v>
          </cell>
          <cell r="B266" t="str">
            <v>Venituri din activitati diverse</v>
          </cell>
          <cell r="C266">
            <v>0</v>
          </cell>
          <cell r="D266">
            <v>0</v>
          </cell>
        </row>
        <row r="267">
          <cell r="A267" t="str">
            <v>708.</v>
          </cell>
          <cell r="B267" t="str">
            <v>Venituri din vanzari deseuri</v>
          </cell>
          <cell r="C267">
            <v>0</v>
          </cell>
          <cell r="D267">
            <v>0</v>
          </cell>
        </row>
        <row r="268">
          <cell r="A268" t="str">
            <v>708.01</v>
          </cell>
          <cell r="B268" t="str">
            <v>Venituri din vanzari deseuri</v>
          </cell>
          <cell r="C268">
            <v>0</v>
          </cell>
          <cell r="D268">
            <v>0</v>
          </cell>
        </row>
        <row r="269">
          <cell r="A269" t="str">
            <v>708.02</v>
          </cell>
          <cell r="B269" t="str">
            <v>Venituri din recup.energie el.</v>
          </cell>
          <cell r="C269">
            <v>0</v>
          </cell>
          <cell r="D269">
            <v>0</v>
          </cell>
        </row>
        <row r="270">
          <cell r="A270" t="str">
            <v>722</v>
          </cell>
          <cell r="B270" t="str">
            <v>Venituri din productia de imobilizari corporale</v>
          </cell>
          <cell r="C270">
            <v>0</v>
          </cell>
          <cell r="D270">
            <v>0</v>
          </cell>
        </row>
        <row r="271">
          <cell r="A271" t="str">
            <v>758</v>
          </cell>
          <cell r="B271" t="str">
            <v>Alte venituri din exploatare</v>
          </cell>
          <cell r="C271">
            <v>12517142</v>
          </cell>
          <cell r="D271">
            <v>12517142</v>
          </cell>
        </row>
        <row r="272">
          <cell r="A272" t="str">
            <v>758.</v>
          </cell>
          <cell r="B272" t="str">
            <v>Recup.conced.odihna necuv.</v>
          </cell>
          <cell r="C272">
            <v>12517142</v>
          </cell>
          <cell r="D272">
            <v>12517142</v>
          </cell>
        </row>
        <row r="273">
          <cell r="A273" t="str">
            <v>758.01</v>
          </cell>
          <cell r="B273" t="str">
            <v>Recup.conced.odihna necuv.</v>
          </cell>
          <cell r="C273">
            <v>263441</v>
          </cell>
          <cell r="D273">
            <v>263441</v>
          </cell>
        </row>
        <row r="274">
          <cell r="A274" t="str">
            <v>758.02</v>
          </cell>
          <cell r="B274" t="str">
            <v>Reducere 7% CAS cf.HG 2/99</v>
          </cell>
          <cell r="C274">
            <v>12253701</v>
          </cell>
          <cell r="D274">
            <v>12253701</v>
          </cell>
        </row>
        <row r="275">
          <cell r="A275" t="str">
            <v>758.09</v>
          </cell>
          <cell r="B275" t="str">
            <v>Alte venituri expl.-diverse</v>
          </cell>
          <cell r="C275">
            <v>0</v>
          </cell>
          <cell r="D275">
            <v>0</v>
          </cell>
        </row>
        <row r="276">
          <cell r="A276" t="str">
            <v>765</v>
          </cell>
          <cell r="B276" t="str">
            <v>Venituri din diferente de curs valutar</v>
          </cell>
          <cell r="C276">
            <v>4042948</v>
          </cell>
          <cell r="D276">
            <v>4042948</v>
          </cell>
        </row>
        <row r="277">
          <cell r="A277" t="str">
            <v>766</v>
          </cell>
          <cell r="B277" t="str">
            <v>Venituri din dobinzi</v>
          </cell>
          <cell r="C277">
            <v>56226.35</v>
          </cell>
          <cell r="D277">
            <v>56226.35</v>
          </cell>
        </row>
        <row r="278">
          <cell r="A278" t="str">
            <v>767</v>
          </cell>
          <cell r="B278" t="str">
            <v>Venituri din sconturi obtinute</v>
          </cell>
          <cell r="C278">
            <v>0</v>
          </cell>
          <cell r="D278">
            <v>0</v>
          </cell>
        </row>
        <row r="279">
          <cell r="A279" t="str">
            <v>768</v>
          </cell>
          <cell r="B279" t="str">
            <v>Alte venituri financiare</v>
          </cell>
          <cell r="C279">
            <v>0</v>
          </cell>
          <cell r="D279">
            <v>0</v>
          </cell>
        </row>
        <row r="280">
          <cell r="A280" t="str">
            <v>771</v>
          </cell>
          <cell r="B280" t="str">
            <v>Venituri exceptionale din operatiuni de gestiune</v>
          </cell>
          <cell r="C280">
            <v>63863353.87</v>
          </cell>
          <cell r="D280">
            <v>63863353.87</v>
          </cell>
        </row>
        <row r="281">
          <cell r="A281" t="str">
            <v>7718</v>
          </cell>
          <cell r="B281" t="str">
            <v>Alte venituri exceptionale din operatiuni de gesti</v>
          </cell>
          <cell r="C281">
            <v>63863353.87</v>
          </cell>
          <cell r="D281">
            <v>63863353.87</v>
          </cell>
        </row>
        <row r="282">
          <cell r="A282" t="str">
            <v>7718.1</v>
          </cell>
          <cell r="B282" t="str">
            <v>Valori mater.import-titlu gratuit</v>
          </cell>
          <cell r="C282">
            <v>60552528.06</v>
          </cell>
          <cell r="D282">
            <v>60552528.06</v>
          </cell>
        </row>
        <row r="283">
          <cell r="A283" t="str">
            <v>7718.2</v>
          </cell>
          <cell r="B283" t="str">
            <v>Dif.rotunjire la import</v>
          </cell>
          <cell r="C283">
            <v>-425.19</v>
          </cell>
          <cell r="D283">
            <v>-425.19</v>
          </cell>
        </row>
        <row r="284">
          <cell r="A284" t="str">
            <v>7718.3</v>
          </cell>
          <cell r="B284" t="str">
            <v>Penalit.,imputatii,popriri</v>
          </cell>
          <cell r="C284">
            <v>679934</v>
          </cell>
          <cell r="D284">
            <v>679934</v>
          </cell>
        </row>
        <row r="285">
          <cell r="A285" t="str">
            <v>7718.4</v>
          </cell>
          <cell r="B285" t="str">
            <v>Regulariz.CO pers.transf.</v>
          </cell>
          <cell r="C285">
            <v>0</v>
          </cell>
          <cell r="D285">
            <v>0</v>
          </cell>
        </row>
        <row r="286">
          <cell r="A286" t="str">
            <v>7718.6</v>
          </cell>
          <cell r="B286" t="str">
            <v>Valori mat.import-Austria</v>
          </cell>
          <cell r="C286">
            <v>0</v>
          </cell>
          <cell r="D286">
            <v>0</v>
          </cell>
        </row>
        <row r="287">
          <cell r="A287" t="str">
            <v>7718.8</v>
          </cell>
          <cell r="B287" t="str">
            <v>Bonif.5% cf.OG11/99</v>
          </cell>
          <cell r="C287">
            <v>2631317</v>
          </cell>
          <cell r="D287">
            <v>2631317</v>
          </cell>
        </row>
        <row r="288">
          <cell r="A288" t="str">
            <v>7718OO</v>
          </cell>
          <cell r="B288" t="str">
            <v>Venituri exceptionale din operatiuni de gestiune</v>
          </cell>
          <cell r="C288">
            <v>0</v>
          </cell>
          <cell r="D288">
            <v>0</v>
          </cell>
        </row>
      </sheetData>
      <sheetData sheetId="6">
        <row r="2">
          <cell r="A2" t="str">
            <v>101</v>
          </cell>
          <cell r="B2" t="str">
            <v>Capital social</v>
          </cell>
          <cell r="C2">
            <v>0</v>
          </cell>
          <cell r="D2">
            <v>0</v>
          </cell>
        </row>
        <row r="3">
          <cell r="A3" t="str">
            <v>1011</v>
          </cell>
          <cell r="B3" t="str">
            <v>Capital subscris nevarsat</v>
          </cell>
          <cell r="C3">
            <v>0</v>
          </cell>
          <cell r="D3">
            <v>0</v>
          </cell>
        </row>
        <row r="4">
          <cell r="A4" t="str">
            <v>1012</v>
          </cell>
          <cell r="B4" t="str">
            <v>Capital subscris varsat</v>
          </cell>
          <cell r="C4">
            <v>0</v>
          </cell>
          <cell r="D4">
            <v>0</v>
          </cell>
        </row>
        <row r="5">
          <cell r="A5" t="str">
            <v>107</v>
          </cell>
          <cell r="B5" t="str">
            <v>Rezultatul reportat</v>
          </cell>
          <cell r="C5">
            <v>0</v>
          </cell>
          <cell r="D5">
            <v>0</v>
          </cell>
        </row>
        <row r="6">
          <cell r="A6" t="str">
            <v>107.</v>
          </cell>
          <cell r="B6" t="str">
            <v>Rezult.report-Pierdere'98</v>
          </cell>
          <cell r="C6">
            <v>0</v>
          </cell>
          <cell r="D6">
            <v>0</v>
          </cell>
        </row>
        <row r="7">
          <cell r="A7" t="str">
            <v>107.98</v>
          </cell>
          <cell r="B7" t="str">
            <v>Rezult.report-Pierdere'98</v>
          </cell>
          <cell r="C7">
            <v>0</v>
          </cell>
          <cell r="D7">
            <v>0</v>
          </cell>
        </row>
        <row r="8">
          <cell r="A8" t="str">
            <v>108</v>
          </cell>
          <cell r="B8" t="str">
            <v>Contul intreprinzatorului</v>
          </cell>
          <cell r="C8">
            <v>0</v>
          </cell>
          <cell r="D8">
            <v>0</v>
          </cell>
        </row>
        <row r="9">
          <cell r="A9" t="str">
            <v>118</v>
          </cell>
          <cell r="B9" t="str">
            <v>Alte fonduri</v>
          </cell>
          <cell r="C9">
            <v>0</v>
          </cell>
          <cell r="D9">
            <v>0</v>
          </cell>
        </row>
        <row r="10">
          <cell r="A10" t="str">
            <v>118.</v>
          </cell>
          <cell r="B10" t="str">
            <v>Alte fond.-surse proprii de finantare</v>
          </cell>
          <cell r="C10">
            <v>0</v>
          </cell>
          <cell r="D10">
            <v>0</v>
          </cell>
        </row>
        <row r="11">
          <cell r="A11" t="str">
            <v>118.01</v>
          </cell>
          <cell r="B11" t="str">
            <v>Alte fond.-surse proprii de finantare</v>
          </cell>
          <cell r="C11">
            <v>0</v>
          </cell>
          <cell r="D11">
            <v>0</v>
          </cell>
        </row>
        <row r="12">
          <cell r="A12" t="str">
            <v>121</v>
          </cell>
          <cell r="B12" t="str">
            <v>Profit si pierdere</v>
          </cell>
          <cell r="C12">
            <v>1726357512.56</v>
          </cell>
          <cell r="D12">
            <v>1110043267.54</v>
          </cell>
        </row>
        <row r="13">
          <cell r="A13" t="str">
            <v>1211</v>
          </cell>
          <cell r="B13" t="str">
            <v>Profit si pierdere exploatare</v>
          </cell>
          <cell r="C13">
            <v>1558261509.56</v>
          </cell>
          <cell r="D13">
            <v>917766260</v>
          </cell>
        </row>
        <row r="14">
          <cell r="A14" t="str">
            <v>1212</v>
          </cell>
          <cell r="B14" t="str">
            <v>Profit si pierdere finaciar</v>
          </cell>
          <cell r="C14">
            <v>168096003</v>
          </cell>
          <cell r="D14">
            <v>3922532.17</v>
          </cell>
        </row>
        <row r="15">
          <cell r="A15" t="str">
            <v>1213</v>
          </cell>
          <cell r="B15" t="str">
            <v>Profit si pierdere exceptional</v>
          </cell>
          <cell r="C15">
            <v>0</v>
          </cell>
          <cell r="D15">
            <v>188354475.37</v>
          </cell>
        </row>
        <row r="16">
          <cell r="A16" t="str">
            <v>1216</v>
          </cell>
          <cell r="B16" t="str">
            <v>Profit an precedent</v>
          </cell>
          <cell r="C16">
            <v>0</v>
          </cell>
          <cell r="D16">
            <v>0</v>
          </cell>
        </row>
        <row r="17">
          <cell r="A17" t="str">
            <v>129</v>
          </cell>
          <cell r="B17" t="str">
            <v>Repartizarea profitului</v>
          </cell>
          <cell r="C17">
            <v>0</v>
          </cell>
          <cell r="D17">
            <v>0</v>
          </cell>
        </row>
        <row r="18">
          <cell r="A18" t="str">
            <v>129.</v>
          </cell>
          <cell r="B18" t="str">
            <v>Repart. profit an preced.</v>
          </cell>
          <cell r="C18">
            <v>0</v>
          </cell>
          <cell r="D18">
            <v>0</v>
          </cell>
        </row>
        <row r="19">
          <cell r="A19" t="str">
            <v>129.09</v>
          </cell>
          <cell r="B19" t="str">
            <v>Repart. profit an preced.</v>
          </cell>
          <cell r="C19">
            <v>0</v>
          </cell>
          <cell r="D19">
            <v>0</v>
          </cell>
        </row>
        <row r="20">
          <cell r="A20" t="str">
            <v>131.01</v>
          </cell>
          <cell r="B20" t="str">
            <v>Subv.ptr.invest.-Erlau</v>
          </cell>
          <cell r="C20">
            <v>0</v>
          </cell>
          <cell r="D20">
            <v>0</v>
          </cell>
        </row>
        <row r="21">
          <cell r="A21" t="str">
            <v>162</v>
          </cell>
          <cell r="B21" t="str">
            <v>Credit bancar pe term.lung</v>
          </cell>
          <cell r="C21">
            <v>0</v>
          </cell>
          <cell r="D21">
            <v>0</v>
          </cell>
        </row>
        <row r="22">
          <cell r="A22" t="str">
            <v>1621</v>
          </cell>
          <cell r="B22" t="str">
            <v>Credite bancare pe termen lung si mediu</v>
          </cell>
          <cell r="C22">
            <v>0</v>
          </cell>
          <cell r="D22">
            <v>0</v>
          </cell>
        </row>
        <row r="23">
          <cell r="A23" t="str">
            <v>1621.2</v>
          </cell>
          <cell r="B23" t="str">
            <v>Credit bancar pe term.lung</v>
          </cell>
          <cell r="C23">
            <v>0</v>
          </cell>
          <cell r="D23">
            <v>0</v>
          </cell>
        </row>
        <row r="24">
          <cell r="A24" t="str">
            <v>167</v>
          </cell>
          <cell r="B24" t="str">
            <v>Alte imprumuturi si datorii asimilate</v>
          </cell>
          <cell r="C24">
            <v>0</v>
          </cell>
          <cell r="D24">
            <v>1810533000</v>
          </cell>
        </row>
        <row r="25">
          <cell r="A25" t="str">
            <v>167.</v>
          </cell>
          <cell r="B25" t="str">
            <v>Alte imprumuturi si datorii asimilate</v>
          </cell>
          <cell r="C25">
            <v>0</v>
          </cell>
          <cell r="D25">
            <v>1810533000</v>
          </cell>
        </row>
        <row r="26">
          <cell r="A26" t="str">
            <v>167.01</v>
          </cell>
          <cell r="B26" t="str">
            <v>Alte imprumuturi si datorii asimilate</v>
          </cell>
          <cell r="C26">
            <v>0</v>
          </cell>
          <cell r="D26">
            <v>1810533000</v>
          </cell>
        </row>
        <row r="27">
          <cell r="A27" t="str">
            <v>201</v>
          </cell>
          <cell r="B27" t="str">
            <v>Cheltuieli de constituire</v>
          </cell>
          <cell r="C27">
            <v>0</v>
          </cell>
          <cell r="D27">
            <v>0</v>
          </cell>
        </row>
        <row r="28">
          <cell r="A28" t="str">
            <v>208</v>
          </cell>
          <cell r="B28" t="str">
            <v>Alte imobilizari necorporale</v>
          </cell>
          <cell r="C28">
            <v>0</v>
          </cell>
          <cell r="D28">
            <v>0</v>
          </cell>
        </row>
        <row r="29">
          <cell r="A29" t="str">
            <v>211</v>
          </cell>
          <cell r="B29" t="str">
            <v>Terenuri</v>
          </cell>
          <cell r="C29">
            <v>0</v>
          </cell>
          <cell r="D29">
            <v>0</v>
          </cell>
        </row>
        <row r="30">
          <cell r="A30" t="str">
            <v>2111</v>
          </cell>
          <cell r="B30" t="str">
            <v>Terenuri</v>
          </cell>
          <cell r="C30">
            <v>0</v>
          </cell>
          <cell r="D30">
            <v>0</v>
          </cell>
        </row>
        <row r="31">
          <cell r="A31" t="str">
            <v>2111.1</v>
          </cell>
          <cell r="B31" t="str">
            <v>Terenuri-Cerbului 1A</v>
          </cell>
          <cell r="C31">
            <v>0</v>
          </cell>
          <cell r="D31">
            <v>0</v>
          </cell>
        </row>
        <row r="32">
          <cell r="A32" t="str">
            <v>212</v>
          </cell>
          <cell r="B32" t="str">
            <v>Mijloace fixe</v>
          </cell>
          <cell r="C32">
            <v>444892260</v>
          </cell>
          <cell r="D32">
            <v>0</v>
          </cell>
        </row>
        <row r="33">
          <cell r="A33" t="str">
            <v>2121</v>
          </cell>
          <cell r="B33" t="str">
            <v>Constructii</v>
          </cell>
          <cell r="C33">
            <v>0</v>
          </cell>
          <cell r="D33">
            <v>0</v>
          </cell>
        </row>
        <row r="34">
          <cell r="A34" t="str">
            <v>2122</v>
          </cell>
          <cell r="B34" t="str">
            <v>Echip.tehnologice(masini,utilaje)</v>
          </cell>
          <cell r="C34">
            <v>0</v>
          </cell>
          <cell r="D34">
            <v>0</v>
          </cell>
        </row>
        <row r="35">
          <cell r="A35" t="str">
            <v>2123</v>
          </cell>
          <cell r="B35" t="str">
            <v>Apar.instal.masur,contr,regl.</v>
          </cell>
          <cell r="C35">
            <v>439541700</v>
          </cell>
          <cell r="D35">
            <v>0</v>
          </cell>
        </row>
        <row r="36">
          <cell r="A36" t="str">
            <v>2124</v>
          </cell>
          <cell r="B36" t="str">
            <v>Mijloace de transport</v>
          </cell>
          <cell r="C36">
            <v>0</v>
          </cell>
          <cell r="D36">
            <v>0</v>
          </cell>
        </row>
        <row r="37">
          <cell r="A37" t="str">
            <v>2125</v>
          </cell>
          <cell r="B37" t="str">
            <v>Mijloace de transport</v>
          </cell>
          <cell r="C37">
            <v>0</v>
          </cell>
          <cell r="D37">
            <v>0</v>
          </cell>
        </row>
        <row r="38">
          <cell r="A38" t="str">
            <v>2126</v>
          </cell>
          <cell r="B38" t="str">
            <v>Mobilier,birotica..alte active</v>
          </cell>
          <cell r="C38">
            <v>5350560</v>
          </cell>
          <cell r="D38">
            <v>0</v>
          </cell>
        </row>
        <row r="39">
          <cell r="A39" t="str">
            <v>2127</v>
          </cell>
          <cell r="B39" t="str">
            <v>Unelte, accesorii de productie si inventar gospoda</v>
          </cell>
          <cell r="C39">
            <v>0</v>
          </cell>
          <cell r="D39">
            <v>0</v>
          </cell>
        </row>
        <row r="40">
          <cell r="A40" t="str">
            <v>2128</v>
          </cell>
          <cell r="B40" t="str">
            <v>Alte active corporale</v>
          </cell>
          <cell r="C40">
            <v>0</v>
          </cell>
          <cell r="D40">
            <v>0</v>
          </cell>
        </row>
        <row r="41">
          <cell r="A41" t="str">
            <v>231</v>
          </cell>
          <cell r="B41" t="str">
            <v>Imobilizari in curs corporale</v>
          </cell>
          <cell r="C41">
            <v>3997213332</v>
          </cell>
          <cell r="D41">
            <v>0</v>
          </cell>
        </row>
        <row r="42">
          <cell r="A42" t="str">
            <v>231.</v>
          </cell>
          <cell r="B42" t="str">
            <v>Grup social</v>
          </cell>
          <cell r="C42">
            <v>3997213332</v>
          </cell>
          <cell r="D42">
            <v>0</v>
          </cell>
        </row>
        <row r="43">
          <cell r="A43" t="str">
            <v>231.01</v>
          </cell>
          <cell r="B43" t="str">
            <v>Grup social</v>
          </cell>
          <cell r="C43">
            <v>0</v>
          </cell>
          <cell r="D43">
            <v>0</v>
          </cell>
        </row>
        <row r="44">
          <cell r="A44" t="str">
            <v>231.02</v>
          </cell>
          <cell r="B44" t="str">
            <v>Canalizare exterioara</v>
          </cell>
          <cell r="C44">
            <v>0</v>
          </cell>
          <cell r="D44">
            <v>0</v>
          </cell>
        </row>
        <row r="45">
          <cell r="A45" t="str">
            <v>231.03</v>
          </cell>
          <cell r="B45" t="str">
            <v>Platforma curte</v>
          </cell>
          <cell r="C45">
            <v>0</v>
          </cell>
          <cell r="D45">
            <v>0</v>
          </cell>
        </row>
        <row r="46">
          <cell r="A46" t="str">
            <v>231.04</v>
          </cell>
          <cell r="B46" t="str">
            <v>Platforma exterioara</v>
          </cell>
          <cell r="C46">
            <v>0</v>
          </cell>
          <cell r="D46">
            <v>0</v>
          </cell>
        </row>
        <row r="47">
          <cell r="A47" t="str">
            <v>231.05</v>
          </cell>
          <cell r="B47" t="str">
            <v>Hala productie "Butler"</v>
          </cell>
          <cell r="C47">
            <v>0</v>
          </cell>
          <cell r="D47">
            <v>0</v>
          </cell>
        </row>
        <row r="48">
          <cell r="A48" t="str">
            <v>231.06</v>
          </cell>
          <cell r="B48" t="str">
            <v>Pod canal centura</v>
          </cell>
          <cell r="C48">
            <v>0</v>
          </cell>
          <cell r="D48">
            <v>0</v>
          </cell>
        </row>
        <row r="49">
          <cell r="A49" t="str">
            <v>231.07</v>
          </cell>
          <cell r="B49" t="str">
            <v>Recipient tampon</v>
          </cell>
          <cell r="C49">
            <v>0</v>
          </cell>
          <cell r="D49">
            <v>0</v>
          </cell>
        </row>
        <row r="50">
          <cell r="A50" t="str">
            <v>231.08</v>
          </cell>
          <cell r="B50" t="str">
            <v>Moderniz.grup adm-tiv</v>
          </cell>
          <cell r="C50">
            <v>0</v>
          </cell>
          <cell r="D50">
            <v>0</v>
          </cell>
        </row>
        <row r="51">
          <cell r="A51" t="str">
            <v>231.09</v>
          </cell>
          <cell r="B51" t="str">
            <v>Put forat</v>
          </cell>
          <cell r="C51">
            <v>0</v>
          </cell>
          <cell r="D51">
            <v>0</v>
          </cell>
        </row>
        <row r="52">
          <cell r="A52" t="str">
            <v>231.10</v>
          </cell>
          <cell r="B52" t="str">
            <v>Rampa incarc.-descarc.</v>
          </cell>
          <cell r="C52">
            <v>0</v>
          </cell>
          <cell r="D52">
            <v>0</v>
          </cell>
        </row>
        <row r="53">
          <cell r="A53" t="str">
            <v>231.11</v>
          </cell>
          <cell r="B53" t="str">
            <v>Hala Butler II</v>
          </cell>
          <cell r="C53">
            <v>3997213332</v>
          </cell>
          <cell r="D53">
            <v>0</v>
          </cell>
        </row>
        <row r="54">
          <cell r="A54" t="str">
            <v>267</v>
          </cell>
          <cell r="B54" t="str">
            <v>Creante imobilizate</v>
          </cell>
          <cell r="C54">
            <v>0</v>
          </cell>
          <cell r="D54">
            <v>0</v>
          </cell>
        </row>
        <row r="55">
          <cell r="A55" t="str">
            <v>2677</v>
          </cell>
          <cell r="B55" t="str">
            <v>Alte creante imobilizate</v>
          </cell>
          <cell r="C55">
            <v>0</v>
          </cell>
          <cell r="D55">
            <v>0</v>
          </cell>
        </row>
        <row r="56">
          <cell r="A56" t="str">
            <v>280</v>
          </cell>
          <cell r="B56" t="str">
            <v>Amortizari privind imobilizarile necorporale</v>
          </cell>
          <cell r="C56">
            <v>0</v>
          </cell>
          <cell r="D56">
            <v>0</v>
          </cell>
        </row>
        <row r="57">
          <cell r="A57" t="str">
            <v>2801</v>
          </cell>
          <cell r="B57" t="str">
            <v>Amortizarea cheltuielilor de constituire</v>
          </cell>
          <cell r="C57">
            <v>0</v>
          </cell>
          <cell r="D57">
            <v>0</v>
          </cell>
        </row>
        <row r="58">
          <cell r="A58" t="str">
            <v>2808</v>
          </cell>
          <cell r="B58" t="str">
            <v>Amortizarea altor imobilizari necorporale</v>
          </cell>
          <cell r="C58">
            <v>0</v>
          </cell>
          <cell r="D58">
            <v>0</v>
          </cell>
        </row>
        <row r="59">
          <cell r="A59" t="str">
            <v>281</v>
          </cell>
          <cell r="B59" t="str">
            <v>Amortizari privind imobilizarile corporale</v>
          </cell>
          <cell r="C59">
            <v>0</v>
          </cell>
          <cell r="D59">
            <v>67269943</v>
          </cell>
        </row>
        <row r="60">
          <cell r="A60" t="str">
            <v>2811</v>
          </cell>
          <cell r="B60" t="str">
            <v>Amortiz.constructiilor</v>
          </cell>
          <cell r="C60">
            <v>0</v>
          </cell>
          <cell r="D60">
            <v>20483056</v>
          </cell>
        </row>
        <row r="61">
          <cell r="A61" t="str">
            <v>2812</v>
          </cell>
          <cell r="B61" t="str">
            <v>Amortiz.echip.tehnologice</v>
          </cell>
          <cell r="C61">
            <v>0</v>
          </cell>
          <cell r="D61">
            <v>545031</v>
          </cell>
        </row>
        <row r="62">
          <cell r="A62" t="str">
            <v>2813</v>
          </cell>
          <cell r="B62" t="str">
            <v>Amortiz.apar,inst.mas,contr,regl.</v>
          </cell>
          <cell r="C62">
            <v>0</v>
          </cell>
          <cell r="D62">
            <v>39102089</v>
          </cell>
        </row>
        <row r="63">
          <cell r="A63" t="str">
            <v>2814</v>
          </cell>
          <cell r="B63" t="str">
            <v>Amortiz.mijl.de transport</v>
          </cell>
          <cell r="C63">
            <v>0</v>
          </cell>
          <cell r="D63">
            <v>5888343</v>
          </cell>
        </row>
        <row r="64">
          <cell r="A64" t="str">
            <v>2815</v>
          </cell>
          <cell r="B64" t="str">
            <v>Amortizarea mijloacelor de transport</v>
          </cell>
          <cell r="C64">
            <v>0</v>
          </cell>
          <cell r="D64">
            <v>0</v>
          </cell>
        </row>
        <row r="65">
          <cell r="A65" t="str">
            <v>2816</v>
          </cell>
          <cell r="B65" t="str">
            <v>Amortiz.mobilier,birotica...</v>
          </cell>
          <cell r="C65">
            <v>0</v>
          </cell>
          <cell r="D65">
            <v>1251424</v>
          </cell>
        </row>
        <row r="66">
          <cell r="A66" t="str">
            <v>2817</v>
          </cell>
          <cell r="B66" t="str">
            <v>Amortiz.unelt,dispoz,mobilier,birot.</v>
          </cell>
          <cell r="C66">
            <v>0</v>
          </cell>
          <cell r="D66">
            <v>0</v>
          </cell>
        </row>
        <row r="67">
          <cell r="A67" t="str">
            <v>2818</v>
          </cell>
          <cell r="B67" t="str">
            <v>Amortizarea accesoriilor de productie si inventaru</v>
          </cell>
          <cell r="C67">
            <v>0</v>
          </cell>
          <cell r="D67">
            <v>0</v>
          </cell>
        </row>
        <row r="68">
          <cell r="A68" t="str">
            <v>301</v>
          </cell>
          <cell r="B68" t="str">
            <v>Materiale consumabile</v>
          </cell>
          <cell r="C68">
            <v>215856840.66</v>
          </cell>
          <cell r="D68">
            <v>195724043</v>
          </cell>
        </row>
        <row r="69">
          <cell r="A69" t="str">
            <v>3011</v>
          </cell>
          <cell r="B69" t="str">
            <v>Materiale auxiliare</v>
          </cell>
          <cell r="C69">
            <v>0</v>
          </cell>
          <cell r="D69">
            <v>0</v>
          </cell>
        </row>
        <row r="70">
          <cell r="A70" t="str">
            <v>3011.1</v>
          </cell>
          <cell r="B70" t="str">
            <v>Mater.intretin.-intern</v>
          </cell>
          <cell r="C70">
            <v>0</v>
          </cell>
          <cell r="D70">
            <v>0</v>
          </cell>
        </row>
        <row r="71">
          <cell r="A71" t="str">
            <v>3011.2</v>
          </cell>
          <cell r="B71" t="str">
            <v>Mater.intretinere-VOGT</v>
          </cell>
          <cell r="C71">
            <v>0</v>
          </cell>
          <cell r="D71">
            <v>0</v>
          </cell>
        </row>
        <row r="72">
          <cell r="A72" t="str">
            <v>3012</v>
          </cell>
          <cell r="B72" t="str">
            <v>Combustibili</v>
          </cell>
          <cell r="C72">
            <v>0</v>
          </cell>
          <cell r="D72">
            <v>22162537</v>
          </cell>
        </row>
        <row r="73">
          <cell r="A73" t="str">
            <v>3014</v>
          </cell>
          <cell r="B73" t="str">
            <v>Piese de schimb</v>
          </cell>
          <cell r="C73">
            <v>105170402.09</v>
          </cell>
          <cell r="D73">
            <v>77370231</v>
          </cell>
        </row>
        <row r="74">
          <cell r="A74" t="str">
            <v>3014.1</v>
          </cell>
          <cell r="B74" t="str">
            <v>Piese de schimb-intern</v>
          </cell>
          <cell r="C74">
            <v>0</v>
          </cell>
          <cell r="D74">
            <v>0</v>
          </cell>
        </row>
        <row r="75">
          <cell r="A75" t="str">
            <v>3014.2</v>
          </cell>
          <cell r="B75" t="str">
            <v>Piese de schimb-VOGT</v>
          </cell>
          <cell r="C75">
            <v>105170402.09</v>
          </cell>
          <cell r="D75">
            <v>77370231</v>
          </cell>
        </row>
        <row r="76">
          <cell r="A76" t="str">
            <v>3018</v>
          </cell>
          <cell r="B76" t="str">
            <v>Alte materiale consumabile</v>
          </cell>
          <cell r="C76">
            <v>110686438.57</v>
          </cell>
          <cell r="D76">
            <v>96191275</v>
          </cell>
        </row>
        <row r="77">
          <cell r="A77" t="str">
            <v>3018.1</v>
          </cell>
          <cell r="B77" t="str">
            <v>Alte mater.consumab.-intern</v>
          </cell>
          <cell r="C77">
            <v>5996488</v>
          </cell>
          <cell r="D77">
            <v>6066488</v>
          </cell>
        </row>
        <row r="78">
          <cell r="A78" t="str">
            <v>3018.2</v>
          </cell>
          <cell r="B78" t="str">
            <v>Alte mater.consumab.-VOGT</v>
          </cell>
          <cell r="C78">
            <v>99173101.37</v>
          </cell>
          <cell r="D78">
            <v>84607938</v>
          </cell>
        </row>
        <row r="79">
          <cell r="A79" t="str">
            <v>3018.3</v>
          </cell>
          <cell r="B79" t="str">
            <v>Alte mater.consumab.-ATS</v>
          </cell>
          <cell r="C79">
            <v>5516849.2</v>
          </cell>
          <cell r="D79">
            <v>5516849</v>
          </cell>
        </row>
        <row r="80">
          <cell r="A80" t="str">
            <v>321</v>
          </cell>
          <cell r="B80" t="str">
            <v>Obiecte de inventar</v>
          </cell>
          <cell r="C80">
            <v>2858700</v>
          </cell>
          <cell r="D80">
            <v>0</v>
          </cell>
        </row>
        <row r="81">
          <cell r="A81" t="str">
            <v>321.</v>
          </cell>
          <cell r="B81" t="str">
            <v>Obiecte de inventar-intern</v>
          </cell>
          <cell r="C81">
            <v>2858700</v>
          </cell>
          <cell r="D81">
            <v>0</v>
          </cell>
        </row>
        <row r="82">
          <cell r="A82" t="str">
            <v>321.01</v>
          </cell>
          <cell r="B82" t="str">
            <v>Obiecte de inventar-intern</v>
          </cell>
          <cell r="C82">
            <v>2858700</v>
          </cell>
          <cell r="D82">
            <v>0</v>
          </cell>
        </row>
        <row r="83">
          <cell r="A83" t="str">
            <v>321.02</v>
          </cell>
          <cell r="B83" t="str">
            <v>Obiecte de inventar-VOGT</v>
          </cell>
          <cell r="C83">
            <v>0</v>
          </cell>
          <cell r="D83">
            <v>0</v>
          </cell>
        </row>
        <row r="84">
          <cell r="A84" t="str">
            <v>322</v>
          </cell>
          <cell r="B84" t="str">
            <v>Uzura obiectelor de inventar</v>
          </cell>
          <cell r="C84">
            <v>0</v>
          </cell>
          <cell r="D84">
            <v>2858700</v>
          </cell>
        </row>
        <row r="85">
          <cell r="A85" t="str">
            <v>378</v>
          </cell>
          <cell r="B85" t="str">
            <v>Diferente de pret la marfuri</v>
          </cell>
          <cell r="C85">
            <v>0</v>
          </cell>
          <cell r="D85">
            <v>0</v>
          </cell>
        </row>
        <row r="86">
          <cell r="A86" t="str">
            <v>401</v>
          </cell>
          <cell r="B86" t="str">
            <v>Furnizori</v>
          </cell>
          <cell r="C86">
            <v>201761906</v>
          </cell>
          <cell r="D86">
            <v>189780265</v>
          </cell>
        </row>
        <row r="87">
          <cell r="A87" t="str">
            <v>401.</v>
          </cell>
          <cell r="B87" t="str">
            <v>Furnizori interni</v>
          </cell>
          <cell r="C87">
            <v>201761906</v>
          </cell>
          <cell r="D87">
            <v>189780265</v>
          </cell>
        </row>
        <row r="88">
          <cell r="A88" t="str">
            <v>401.98</v>
          </cell>
          <cell r="B88" t="str">
            <v>Furnizori interni</v>
          </cell>
          <cell r="C88">
            <v>194862046</v>
          </cell>
          <cell r="D88">
            <v>182696265</v>
          </cell>
        </row>
        <row r="89">
          <cell r="A89" t="str">
            <v>401.99</v>
          </cell>
          <cell r="B89" t="str">
            <v>Colaboratori</v>
          </cell>
          <cell r="C89">
            <v>6899860</v>
          </cell>
          <cell r="D89">
            <v>7084000</v>
          </cell>
        </row>
        <row r="90">
          <cell r="A90" t="str">
            <v>404</v>
          </cell>
          <cell r="B90" t="str">
            <v>Furnizori de imobilizari</v>
          </cell>
          <cell r="C90">
            <v>2312976328</v>
          </cell>
          <cell r="D90">
            <v>2214397251</v>
          </cell>
        </row>
        <row r="91">
          <cell r="A91" t="str">
            <v>404.</v>
          </cell>
          <cell r="B91" t="str">
            <v>Furnizori de imobilizari</v>
          </cell>
          <cell r="C91">
            <v>2312976328</v>
          </cell>
          <cell r="D91">
            <v>2214397251</v>
          </cell>
        </row>
        <row r="92">
          <cell r="A92" t="str">
            <v>404.98</v>
          </cell>
          <cell r="B92" t="str">
            <v>Furnizori de imobilizari</v>
          </cell>
          <cell r="C92">
            <v>2312976328</v>
          </cell>
          <cell r="D92">
            <v>2214397251</v>
          </cell>
        </row>
        <row r="93">
          <cell r="A93" t="str">
            <v>409</v>
          </cell>
          <cell r="B93" t="str">
            <v>Avansuri acordate furnizorilor</v>
          </cell>
          <cell r="C93">
            <v>1855487466</v>
          </cell>
          <cell r="D93">
            <v>4436755032</v>
          </cell>
        </row>
        <row r="94">
          <cell r="A94" t="str">
            <v>409.</v>
          </cell>
          <cell r="B94" t="str">
            <v>Avansuri furn. interni</v>
          </cell>
          <cell r="C94">
            <v>1855487466</v>
          </cell>
          <cell r="D94">
            <v>4436755032</v>
          </cell>
        </row>
        <row r="95">
          <cell r="A95" t="str">
            <v>409.98</v>
          </cell>
          <cell r="B95" t="str">
            <v>Avansuri furn. interni</v>
          </cell>
          <cell r="C95">
            <v>1855487466</v>
          </cell>
          <cell r="D95">
            <v>4436755032</v>
          </cell>
        </row>
        <row r="96">
          <cell r="A96" t="str">
            <v>411</v>
          </cell>
          <cell r="B96" t="str">
            <v>Clienti</v>
          </cell>
          <cell r="C96">
            <v>903616220</v>
          </cell>
          <cell r="D96">
            <v>856870955</v>
          </cell>
        </row>
        <row r="97">
          <cell r="A97" t="str">
            <v>411.</v>
          </cell>
          <cell r="B97" t="str">
            <v>Clienti VOGT</v>
          </cell>
          <cell r="C97">
            <v>903616220</v>
          </cell>
          <cell r="D97">
            <v>856870955</v>
          </cell>
        </row>
        <row r="98">
          <cell r="A98" t="str">
            <v>411.01</v>
          </cell>
          <cell r="B98" t="str">
            <v>Clienti VOGT</v>
          </cell>
          <cell r="C98">
            <v>856673539</v>
          </cell>
          <cell r="D98">
            <v>856673539</v>
          </cell>
        </row>
        <row r="99">
          <cell r="A99" t="str">
            <v>411.02</v>
          </cell>
          <cell r="B99" t="str">
            <v>Clienti VOGT AUSTRIA</v>
          </cell>
          <cell r="C99">
            <v>46745265</v>
          </cell>
          <cell r="D99">
            <v>0</v>
          </cell>
        </row>
        <row r="100">
          <cell r="A100" t="str">
            <v>411.98</v>
          </cell>
          <cell r="B100" t="str">
            <v>Clienti intern</v>
          </cell>
          <cell r="C100">
            <v>197416</v>
          </cell>
          <cell r="D100">
            <v>197416</v>
          </cell>
        </row>
        <row r="101">
          <cell r="A101" t="str">
            <v>419</v>
          </cell>
          <cell r="B101" t="str">
            <v>Clienti - creditori</v>
          </cell>
          <cell r="C101">
            <v>856673539</v>
          </cell>
          <cell r="D101">
            <v>106335653</v>
          </cell>
        </row>
        <row r="102">
          <cell r="A102" t="str">
            <v>419.</v>
          </cell>
          <cell r="B102" t="str">
            <v>Clienti-creditori VOGT</v>
          </cell>
          <cell r="C102">
            <v>856673539</v>
          </cell>
          <cell r="D102">
            <v>106335653</v>
          </cell>
        </row>
        <row r="103">
          <cell r="A103" t="str">
            <v>419.01</v>
          </cell>
          <cell r="B103" t="str">
            <v>Clienti-creditori VOGT</v>
          </cell>
          <cell r="C103">
            <v>856673539</v>
          </cell>
          <cell r="D103">
            <v>106335653</v>
          </cell>
        </row>
        <row r="104">
          <cell r="A104" t="str">
            <v>421</v>
          </cell>
          <cell r="B104" t="str">
            <v>Personal-remuneratii datorate</v>
          </cell>
          <cell r="C104">
            <v>622392984</v>
          </cell>
          <cell r="D104">
            <v>683212176</v>
          </cell>
        </row>
        <row r="105">
          <cell r="A105" t="str">
            <v>423</v>
          </cell>
          <cell r="B105" t="str">
            <v>Personal-ajutoare materiale datorate</v>
          </cell>
          <cell r="C105">
            <v>48448413</v>
          </cell>
          <cell r="D105">
            <v>44249624</v>
          </cell>
        </row>
        <row r="106">
          <cell r="A106" t="str">
            <v>423.</v>
          </cell>
          <cell r="B106" t="str">
            <v>Indemnizatii de boala</v>
          </cell>
          <cell r="C106">
            <v>48448413</v>
          </cell>
          <cell r="D106">
            <v>44249624</v>
          </cell>
        </row>
        <row r="107">
          <cell r="A107" t="str">
            <v>423.01</v>
          </cell>
          <cell r="B107" t="str">
            <v>Indemnizatii de boala</v>
          </cell>
          <cell r="C107">
            <v>48448413</v>
          </cell>
          <cell r="D107">
            <v>44249624</v>
          </cell>
        </row>
        <row r="108">
          <cell r="A108" t="str">
            <v>423.02</v>
          </cell>
          <cell r="B108" t="str">
            <v>Indemnizatii de deces</v>
          </cell>
          <cell r="C108">
            <v>0</v>
          </cell>
          <cell r="D108">
            <v>0</v>
          </cell>
        </row>
        <row r="109">
          <cell r="A109" t="str">
            <v>425</v>
          </cell>
          <cell r="B109" t="str">
            <v>Avansuri acordate personalului</v>
          </cell>
          <cell r="C109">
            <v>207900000</v>
          </cell>
          <cell r="D109">
            <v>205400000</v>
          </cell>
        </row>
        <row r="110">
          <cell r="A110" t="str">
            <v>425.</v>
          </cell>
          <cell r="B110" t="str">
            <v>Avans salarii</v>
          </cell>
          <cell r="C110">
            <v>207900000</v>
          </cell>
          <cell r="D110">
            <v>205400000</v>
          </cell>
        </row>
        <row r="111">
          <cell r="A111" t="str">
            <v>425.01</v>
          </cell>
          <cell r="B111" t="str">
            <v>Avans salarii</v>
          </cell>
          <cell r="C111">
            <v>192450000</v>
          </cell>
          <cell r="D111">
            <v>193550000</v>
          </cell>
        </row>
        <row r="112">
          <cell r="A112" t="str">
            <v>425.02</v>
          </cell>
          <cell r="B112" t="str">
            <v>Avans concediu odihna</v>
          </cell>
          <cell r="C112">
            <v>15450000</v>
          </cell>
          <cell r="D112">
            <v>11850000</v>
          </cell>
        </row>
        <row r="113">
          <cell r="A113" t="str">
            <v>425.03</v>
          </cell>
          <cell r="B113" t="str">
            <v>Alte avansuri</v>
          </cell>
          <cell r="C113">
            <v>0</v>
          </cell>
          <cell r="D113">
            <v>0</v>
          </cell>
        </row>
        <row r="114">
          <cell r="A114" t="str">
            <v>427</v>
          </cell>
          <cell r="B114" t="str">
            <v>Retineri din remuneratii datorate tertilor</v>
          </cell>
          <cell r="C114">
            <v>12304000</v>
          </cell>
          <cell r="D114">
            <v>9604000</v>
          </cell>
        </row>
        <row r="115">
          <cell r="A115" t="str">
            <v>427.</v>
          </cell>
          <cell r="B115" t="str">
            <v>B.I.R. Jimbolia</v>
          </cell>
          <cell r="C115">
            <v>12304000</v>
          </cell>
          <cell r="D115">
            <v>9604000</v>
          </cell>
        </row>
        <row r="116">
          <cell r="A116" t="str">
            <v>427.01</v>
          </cell>
          <cell r="B116" t="str">
            <v>B.I.R. Jimbolia</v>
          </cell>
          <cell r="C116">
            <v>9519000</v>
          </cell>
          <cell r="D116">
            <v>7654000</v>
          </cell>
        </row>
        <row r="117">
          <cell r="A117" t="str">
            <v>427.02</v>
          </cell>
          <cell r="B117" t="str">
            <v>Banca de credit coop.-Jimbolia</v>
          </cell>
          <cell r="C117">
            <v>2000000</v>
          </cell>
          <cell r="D117">
            <v>1950000</v>
          </cell>
        </row>
        <row r="118">
          <cell r="A118" t="str">
            <v>427.03</v>
          </cell>
          <cell r="B118" t="str">
            <v>CEC Timisoara</v>
          </cell>
          <cell r="C118">
            <v>0</v>
          </cell>
          <cell r="D118">
            <v>0</v>
          </cell>
        </row>
        <row r="119">
          <cell r="A119" t="str">
            <v>427.04</v>
          </cell>
          <cell r="B119" t="str">
            <v>Bancpost SA Timisoara</v>
          </cell>
          <cell r="C119">
            <v>0</v>
          </cell>
          <cell r="D119">
            <v>0</v>
          </cell>
        </row>
        <row r="120">
          <cell r="A120" t="str">
            <v>427.05</v>
          </cell>
          <cell r="B120" t="str">
            <v>Jimapaterm Serv SA Jimbolia</v>
          </cell>
          <cell r="C120">
            <v>300000</v>
          </cell>
          <cell r="D120">
            <v>0</v>
          </cell>
        </row>
        <row r="121">
          <cell r="A121" t="str">
            <v>427.06</v>
          </cell>
          <cell r="B121" t="str">
            <v>Coop.Credit Carpinis</v>
          </cell>
          <cell r="C121">
            <v>0</v>
          </cell>
          <cell r="D121">
            <v>0</v>
          </cell>
        </row>
        <row r="122">
          <cell r="A122" t="str">
            <v>427.07</v>
          </cell>
          <cell r="B122" t="str">
            <v>Trezor Jimbolia</v>
          </cell>
          <cell r="C122">
            <v>485000</v>
          </cell>
          <cell r="D122">
            <v>0</v>
          </cell>
        </row>
        <row r="123">
          <cell r="A123" t="str">
            <v>428</v>
          </cell>
          <cell r="B123" t="str">
            <v>Alte datorii si creante in legatura cu personalul</v>
          </cell>
          <cell r="C123">
            <v>0</v>
          </cell>
          <cell r="D123">
            <v>0</v>
          </cell>
        </row>
        <row r="124">
          <cell r="A124" t="str">
            <v>4282</v>
          </cell>
          <cell r="B124" t="str">
            <v>Alte creante in legatura cu personalul</v>
          </cell>
          <cell r="C124">
            <v>0</v>
          </cell>
          <cell r="D124">
            <v>0</v>
          </cell>
        </row>
        <row r="125">
          <cell r="A125" t="str">
            <v>431</v>
          </cell>
          <cell r="B125" t="str">
            <v>Asigurari sociale</v>
          </cell>
          <cell r="C125">
            <v>287290853</v>
          </cell>
          <cell r="D125">
            <v>335805962</v>
          </cell>
        </row>
        <row r="126">
          <cell r="A126" t="str">
            <v>4311</v>
          </cell>
          <cell r="B126" t="str">
            <v>Contributia unitatii la asigurarile sociale</v>
          </cell>
          <cell r="C126">
            <v>260372465</v>
          </cell>
          <cell r="D126">
            <v>304923426</v>
          </cell>
        </row>
        <row r="127">
          <cell r="A127" t="str">
            <v>4311.1</v>
          </cell>
          <cell r="B127" t="str">
            <v>C.A.S.-30%</v>
          </cell>
          <cell r="C127">
            <v>174838103</v>
          </cell>
          <cell r="D127">
            <v>204963653</v>
          </cell>
        </row>
        <row r="128">
          <cell r="A128" t="str">
            <v>4311.2</v>
          </cell>
          <cell r="B128" t="str">
            <v>Contr.7% sanat.-angajator</v>
          </cell>
          <cell r="C128">
            <v>41347479</v>
          </cell>
          <cell r="D128">
            <v>48221830</v>
          </cell>
        </row>
        <row r="129">
          <cell r="A129" t="str">
            <v>4311.3</v>
          </cell>
          <cell r="B129" t="str">
            <v>Contr.7% sanat.-asigurati</v>
          </cell>
          <cell r="C129">
            <v>44186883</v>
          </cell>
          <cell r="D129">
            <v>51737943</v>
          </cell>
        </row>
        <row r="130">
          <cell r="A130" t="str">
            <v>4312</v>
          </cell>
          <cell r="B130" t="str">
            <v>Contrib.5% pensia suplim.</v>
          </cell>
          <cell r="C130">
            <v>26918388</v>
          </cell>
          <cell r="D130">
            <v>30882536</v>
          </cell>
        </row>
        <row r="131">
          <cell r="A131" t="str">
            <v>437</v>
          </cell>
          <cell r="B131" t="str">
            <v>Ajutor de somaj</v>
          </cell>
          <cell r="C131">
            <v>35040620</v>
          </cell>
          <cell r="D131">
            <v>40748000</v>
          </cell>
        </row>
        <row r="132">
          <cell r="A132" t="str">
            <v>4371</v>
          </cell>
          <cell r="B132" t="str">
            <v>Contrib.5% somaj unitate</v>
          </cell>
          <cell r="C132">
            <v>29533914</v>
          </cell>
          <cell r="D132">
            <v>34444164</v>
          </cell>
        </row>
        <row r="133">
          <cell r="A133" t="str">
            <v>4372</v>
          </cell>
          <cell r="B133" t="str">
            <v>Contrib.1% somaj personal</v>
          </cell>
          <cell r="C133">
            <v>5506706</v>
          </cell>
          <cell r="D133">
            <v>6303836</v>
          </cell>
        </row>
        <row r="134">
          <cell r="A134" t="str">
            <v>441</v>
          </cell>
          <cell r="B134" t="str">
            <v>Impozitul pe profit</v>
          </cell>
          <cell r="C134">
            <v>0</v>
          </cell>
          <cell r="D134">
            <v>0</v>
          </cell>
        </row>
        <row r="135">
          <cell r="A135" t="str">
            <v>442</v>
          </cell>
          <cell r="B135" t="str">
            <v>Taxa pe valoarea adaugata</v>
          </cell>
          <cell r="C135">
            <v>868322399.18</v>
          </cell>
          <cell r="D135">
            <v>711896299.59</v>
          </cell>
        </row>
        <row r="136">
          <cell r="A136" t="str">
            <v>4424</v>
          </cell>
          <cell r="B136" t="str">
            <v>TVA de recuperat</v>
          </cell>
          <cell r="C136">
            <v>434129679.59</v>
          </cell>
          <cell r="D136">
            <v>277703580</v>
          </cell>
        </row>
        <row r="137">
          <cell r="A137" t="str">
            <v>4426</v>
          </cell>
          <cell r="B137" t="str">
            <v>TVA deductibila</v>
          </cell>
          <cell r="C137">
            <v>434161199.59</v>
          </cell>
          <cell r="D137">
            <v>434161199.59</v>
          </cell>
        </row>
        <row r="138">
          <cell r="A138" t="str">
            <v>4427</v>
          </cell>
          <cell r="B138" t="str">
            <v>TVA colectata</v>
          </cell>
          <cell r="C138">
            <v>31520</v>
          </cell>
          <cell r="D138">
            <v>31520</v>
          </cell>
        </row>
        <row r="139">
          <cell r="A139" t="str">
            <v>444</v>
          </cell>
          <cell r="B139" t="str">
            <v>Impozitul pe salarii</v>
          </cell>
          <cell r="C139">
            <v>55577597</v>
          </cell>
          <cell r="D139">
            <v>62466625</v>
          </cell>
        </row>
        <row r="140">
          <cell r="A140" t="str">
            <v>445.01</v>
          </cell>
          <cell r="B140" t="str">
            <v>Subventii-Erlau</v>
          </cell>
          <cell r="C140">
            <v>0</v>
          </cell>
          <cell r="D140">
            <v>0</v>
          </cell>
        </row>
        <row r="141">
          <cell r="A141" t="str">
            <v>446</v>
          </cell>
          <cell r="B141" t="str">
            <v>Alte impozite, taxe si varsaminte asimilate</v>
          </cell>
          <cell r="C141">
            <v>87542160</v>
          </cell>
          <cell r="D141">
            <v>91337699.44</v>
          </cell>
        </row>
        <row r="142">
          <cell r="A142" t="str">
            <v>446.</v>
          </cell>
          <cell r="B142" t="str">
            <v>Taxa vamala</v>
          </cell>
          <cell r="C142">
            <v>87542160</v>
          </cell>
          <cell r="D142">
            <v>91337699.44</v>
          </cell>
        </row>
        <row r="143">
          <cell r="A143" t="str">
            <v>446.01</v>
          </cell>
          <cell r="B143" t="str">
            <v>Taxa vamala</v>
          </cell>
          <cell r="C143">
            <v>44530504</v>
          </cell>
          <cell r="D143">
            <v>44530503.68</v>
          </cell>
        </row>
        <row r="144">
          <cell r="A144" t="str">
            <v>446.02</v>
          </cell>
          <cell r="B144" t="str">
            <v>Comision vamal</v>
          </cell>
          <cell r="C144">
            <v>910449</v>
          </cell>
          <cell r="D144">
            <v>910449.89</v>
          </cell>
        </row>
        <row r="145">
          <cell r="A145" t="str">
            <v>446.03</v>
          </cell>
          <cell r="B145" t="str">
            <v>TVA datorat la importuri</v>
          </cell>
          <cell r="C145">
            <v>39796026</v>
          </cell>
          <cell r="D145">
            <v>39796025.87</v>
          </cell>
        </row>
        <row r="146">
          <cell r="A146" t="str">
            <v>446.04</v>
          </cell>
          <cell r="B146" t="str">
            <v>Taxa firma</v>
          </cell>
          <cell r="C146">
            <v>0</v>
          </cell>
          <cell r="D146">
            <v>0</v>
          </cell>
        </row>
        <row r="147">
          <cell r="A147" t="str">
            <v>446.05</v>
          </cell>
          <cell r="B147" t="str">
            <v>Taxa mijloace transport</v>
          </cell>
          <cell r="C147">
            <v>0</v>
          </cell>
          <cell r="D147">
            <v>0</v>
          </cell>
        </row>
        <row r="148">
          <cell r="A148" t="str">
            <v>446.06</v>
          </cell>
          <cell r="B148" t="str">
            <v>Accize</v>
          </cell>
          <cell r="C148">
            <v>0</v>
          </cell>
          <cell r="D148">
            <v>0</v>
          </cell>
        </row>
        <row r="149">
          <cell r="A149" t="str">
            <v>446.07</v>
          </cell>
          <cell r="B149" t="str">
            <v>Taxa de timbru</v>
          </cell>
          <cell r="C149">
            <v>1000</v>
          </cell>
          <cell r="D149">
            <v>1000</v>
          </cell>
        </row>
        <row r="150">
          <cell r="A150" t="str">
            <v>446.08</v>
          </cell>
          <cell r="B150" t="str">
            <v>Taxa concesionare teren</v>
          </cell>
          <cell r="C150">
            <v>0</v>
          </cell>
          <cell r="D150">
            <v>0</v>
          </cell>
        </row>
        <row r="151">
          <cell r="A151" t="str">
            <v>446.09</v>
          </cell>
          <cell r="B151" t="str">
            <v>Taxa fond special drumuri</v>
          </cell>
          <cell r="C151">
            <v>0</v>
          </cell>
          <cell r="D151">
            <v>0</v>
          </cell>
        </row>
        <row r="152">
          <cell r="A152" t="str">
            <v>446.10</v>
          </cell>
          <cell r="B152" t="str">
            <v>Impozit venit colaboratori</v>
          </cell>
          <cell r="C152">
            <v>0</v>
          </cell>
          <cell r="D152">
            <v>0</v>
          </cell>
        </row>
        <row r="153">
          <cell r="A153" t="str">
            <v>446.11</v>
          </cell>
          <cell r="B153" t="str">
            <v>Impozit cladiri</v>
          </cell>
          <cell r="C153">
            <v>0</v>
          </cell>
          <cell r="D153">
            <v>3795539</v>
          </cell>
        </row>
        <row r="154">
          <cell r="A154" t="str">
            <v>446.12</v>
          </cell>
          <cell r="B154" t="str">
            <v>Taxa autoriz.constructii</v>
          </cell>
          <cell r="C154">
            <v>654181</v>
          </cell>
          <cell r="D154">
            <v>654181</v>
          </cell>
        </row>
        <row r="155">
          <cell r="A155" t="str">
            <v>446.13</v>
          </cell>
          <cell r="B155" t="str">
            <v>Impozit pe redeventa</v>
          </cell>
          <cell r="C155">
            <v>0</v>
          </cell>
          <cell r="D155">
            <v>0</v>
          </cell>
        </row>
        <row r="156">
          <cell r="A156" t="str">
            <v>446.14</v>
          </cell>
          <cell r="B156" t="str">
            <v>Impozit dobanda/nerezid.</v>
          </cell>
          <cell r="C156">
            <v>0</v>
          </cell>
          <cell r="D156">
            <v>0</v>
          </cell>
        </row>
        <row r="157">
          <cell r="A157" t="str">
            <v>446.15</v>
          </cell>
          <cell r="B157" t="str">
            <v>Alte impozite, taxe si varsaminte asimilate</v>
          </cell>
          <cell r="C157">
            <v>1500000</v>
          </cell>
          <cell r="D157">
            <v>1500000</v>
          </cell>
        </row>
        <row r="158">
          <cell r="A158" t="str">
            <v>446.16</v>
          </cell>
          <cell r="B158" t="str">
            <v>Impozit teren</v>
          </cell>
          <cell r="C158">
            <v>0</v>
          </cell>
          <cell r="D158">
            <v>0</v>
          </cell>
        </row>
        <row r="159">
          <cell r="A159" t="str">
            <v>446.99</v>
          </cell>
          <cell r="B159" t="str">
            <v>Alte impoz.,taxe si vars.asimilate</v>
          </cell>
          <cell r="C159">
            <v>150000</v>
          </cell>
          <cell r="D159">
            <v>150000</v>
          </cell>
        </row>
        <row r="160">
          <cell r="A160" t="str">
            <v>447</v>
          </cell>
          <cell r="B160" t="str">
            <v>Fonduri speciale - taxe si varsaminte asimilate</v>
          </cell>
          <cell r="C160">
            <v>34063229</v>
          </cell>
          <cell r="D160">
            <v>54756443</v>
          </cell>
        </row>
        <row r="161">
          <cell r="A161" t="str">
            <v>447.</v>
          </cell>
          <cell r="B161" t="str">
            <v>Contrib.3% fd.solidarit.soc.</v>
          </cell>
          <cell r="C161">
            <v>34063229</v>
          </cell>
          <cell r="D161">
            <v>54756443</v>
          </cell>
        </row>
        <row r="162">
          <cell r="A162" t="str">
            <v>447.01</v>
          </cell>
          <cell r="B162" t="str">
            <v>Contrib.3% fd.solidarit.soc.</v>
          </cell>
          <cell r="C162">
            <v>20772968</v>
          </cell>
          <cell r="D162">
            <v>32779019</v>
          </cell>
        </row>
        <row r="163">
          <cell r="A163" t="str">
            <v>447.02</v>
          </cell>
          <cell r="B163" t="str">
            <v>Contrib.2% invatamant</v>
          </cell>
          <cell r="C163">
            <v>11813565</v>
          </cell>
          <cell r="D163">
            <v>13777666</v>
          </cell>
        </row>
        <row r="164">
          <cell r="A164" t="str">
            <v>447.03</v>
          </cell>
          <cell r="B164" t="str">
            <v>Comision 0,25% DPMOS</v>
          </cell>
          <cell r="C164">
            <v>1476696</v>
          </cell>
          <cell r="D164">
            <v>8199758</v>
          </cell>
        </row>
        <row r="165">
          <cell r="A165" t="str">
            <v>447O</v>
          </cell>
          <cell r="B165" t="str">
            <v>Contul 447 folosit anterior</v>
          </cell>
          <cell r="C165">
            <v>0</v>
          </cell>
          <cell r="D165">
            <v>0</v>
          </cell>
        </row>
        <row r="166">
          <cell r="A166" t="str">
            <v>448</v>
          </cell>
          <cell r="B166" t="str">
            <v>Alte datorii si creante cu bugetul statului</v>
          </cell>
          <cell r="C166">
            <v>0</v>
          </cell>
          <cell r="D166">
            <v>0</v>
          </cell>
        </row>
        <row r="167">
          <cell r="A167" t="str">
            <v>4481</v>
          </cell>
          <cell r="B167" t="str">
            <v>Alte datorii fata de bugetul statului</v>
          </cell>
          <cell r="C167">
            <v>0</v>
          </cell>
          <cell r="D167">
            <v>0</v>
          </cell>
        </row>
        <row r="168">
          <cell r="A168" t="str">
            <v>456</v>
          </cell>
          <cell r="B168" t="str">
            <v>Decontari cu asociatii privind capitalul</v>
          </cell>
          <cell r="C168">
            <v>0</v>
          </cell>
          <cell r="D168">
            <v>0</v>
          </cell>
        </row>
        <row r="169">
          <cell r="A169" t="str">
            <v>456.</v>
          </cell>
          <cell r="B169" t="str">
            <v>Decont.cu asoc.priv.capitalul-VOGT</v>
          </cell>
          <cell r="C169">
            <v>0</v>
          </cell>
          <cell r="D169">
            <v>0</v>
          </cell>
        </row>
        <row r="170">
          <cell r="A170" t="str">
            <v>456.01</v>
          </cell>
          <cell r="B170" t="str">
            <v>Decont.cu asoc.priv.capitalul-VOGT</v>
          </cell>
          <cell r="C170">
            <v>0</v>
          </cell>
          <cell r="D170">
            <v>0</v>
          </cell>
        </row>
        <row r="171">
          <cell r="A171" t="str">
            <v>461</v>
          </cell>
          <cell r="B171" t="str">
            <v>Debitori diversi</v>
          </cell>
          <cell r="C171">
            <v>165896</v>
          </cell>
          <cell r="D171">
            <v>165896</v>
          </cell>
        </row>
        <row r="172">
          <cell r="A172" t="str">
            <v>462</v>
          </cell>
          <cell r="B172" t="str">
            <v>Creditori diversi</v>
          </cell>
          <cell r="C172">
            <v>0</v>
          </cell>
          <cell r="D172">
            <v>0</v>
          </cell>
        </row>
        <row r="173">
          <cell r="A173" t="str">
            <v>471</v>
          </cell>
          <cell r="B173" t="str">
            <v>Cheltuieli inregistrate in avans</v>
          </cell>
          <cell r="C173">
            <v>-7016712</v>
          </cell>
          <cell r="D173">
            <v>8095653</v>
          </cell>
        </row>
        <row r="174">
          <cell r="A174" t="str">
            <v>471.</v>
          </cell>
          <cell r="B174" t="str">
            <v>Chelt.in avans-abonamente</v>
          </cell>
          <cell r="C174">
            <v>-7016712</v>
          </cell>
          <cell r="D174">
            <v>8095653</v>
          </cell>
        </row>
        <row r="175">
          <cell r="A175" t="str">
            <v>471.01</v>
          </cell>
          <cell r="B175" t="str">
            <v>Chelt.in avans-abonamente</v>
          </cell>
          <cell r="C175">
            <v>2158800</v>
          </cell>
          <cell r="D175">
            <v>813217</v>
          </cell>
        </row>
        <row r="176">
          <cell r="A176" t="str">
            <v>471.02</v>
          </cell>
          <cell r="B176" t="str">
            <v>Taxe vama transf.util+3%</v>
          </cell>
          <cell r="C176">
            <v>-13309134</v>
          </cell>
          <cell r="D176">
            <v>0</v>
          </cell>
        </row>
        <row r="177">
          <cell r="A177" t="str">
            <v>471.03</v>
          </cell>
          <cell r="B177" t="str">
            <v>Anticipatie Jimapaterm</v>
          </cell>
          <cell r="C177">
            <v>338083</v>
          </cell>
          <cell r="D177">
            <v>0</v>
          </cell>
        </row>
        <row r="178">
          <cell r="A178" t="str">
            <v>471.04</v>
          </cell>
          <cell r="B178" t="str">
            <v>Dif.curs.nefav.ramb.credit VOGT</v>
          </cell>
          <cell r="C178">
            <v>0</v>
          </cell>
          <cell r="D178">
            <v>0</v>
          </cell>
        </row>
        <row r="179">
          <cell r="A179" t="str">
            <v>471.05</v>
          </cell>
          <cell r="B179" t="str">
            <v>Prima asig.-plata in avans</v>
          </cell>
          <cell r="C179">
            <v>0</v>
          </cell>
          <cell r="D179">
            <v>0</v>
          </cell>
        </row>
        <row r="180">
          <cell r="A180" t="str">
            <v>471.06</v>
          </cell>
          <cell r="B180" t="str">
            <v>Impozite si taxe locale</v>
          </cell>
          <cell r="C180">
            <v>3795539</v>
          </cell>
          <cell r="D180">
            <v>7282436</v>
          </cell>
        </row>
        <row r="181">
          <cell r="A181" t="str">
            <v>471.99</v>
          </cell>
          <cell r="B181" t="str">
            <v>Alte chelt.inreg.in avans</v>
          </cell>
          <cell r="C181">
            <v>0</v>
          </cell>
          <cell r="D181">
            <v>0</v>
          </cell>
        </row>
        <row r="182">
          <cell r="A182" t="str">
            <v>472</v>
          </cell>
          <cell r="B182" t="str">
            <v>Venituri inregistrate in avans</v>
          </cell>
          <cell r="C182">
            <v>0</v>
          </cell>
          <cell r="D182">
            <v>0</v>
          </cell>
        </row>
        <row r="183">
          <cell r="A183" t="str">
            <v>473</v>
          </cell>
          <cell r="B183" t="str">
            <v>Decontari din operatii in curs de clarificare</v>
          </cell>
          <cell r="C183">
            <v>400000</v>
          </cell>
          <cell r="D183">
            <v>48491027</v>
          </cell>
        </row>
        <row r="184">
          <cell r="A184" t="str">
            <v>473.</v>
          </cell>
          <cell r="B184" t="str">
            <v>Decontari din operatii in curs de clarificare</v>
          </cell>
          <cell r="C184">
            <v>400000</v>
          </cell>
          <cell r="D184">
            <v>48491027</v>
          </cell>
        </row>
        <row r="185">
          <cell r="A185" t="str">
            <v>473.01</v>
          </cell>
          <cell r="B185" t="str">
            <v>Decontari din operatii in curs de clarificare</v>
          </cell>
          <cell r="C185">
            <v>400000</v>
          </cell>
          <cell r="D185">
            <v>48491027</v>
          </cell>
        </row>
        <row r="186">
          <cell r="A186" t="str">
            <v>476</v>
          </cell>
          <cell r="B186" t="str">
            <v>Diferente de conversie-activ</v>
          </cell>
          <cell r="C186">
            <v>0</v>
          </cell>
          <cell r="D186">
            <v>0</v>
          </cell>
        </row>
        <row r="187">
          <cell r="A187" t="str">
            <v>477</v>
          </cell>
          <cell r="B187" t="str">
            <v>Diferente de conversie-pasiv</v>
          </cell>
          <cell r="C187">
            <v>0</v>
          </cell>
          <cell r="D187">
            <v>0</v>
          </cell>
        </row>
        <row r="188">
          <cell r="A188" t="str">
            <v>512</v>
          </cell>
          <cell r="B188" t="str">
            <v>Conturi curente la banci</v>
          </cell>
          <cell r="C188">
            <v>8383113639.17</v>
          </cell>
          <cell r="D188">
            <v>9885598702</v>
          </cell>
        </row>
        <row r="189">
          <cell r="A189" t="str">
            <v>5121</v>
          </cell>
          <cell r="B189" t="str">
            <v>Cont la banca in lei</v>
          </cell>
          <cell r="C189">
            <v>3549395812.17</v>
          </cell>
          <cell r="D189">
            <v>3544336058</v>
          </cell>
        </row>
        <row r="190">
          <cell r="A190" t="str">
            <v>5121.1</v>
          </cell>
          <cell r="B190" t="str">
            <v>BCR Jimbolia-ROL</v>
          </cell>
          <cell r="C190">
            <v>1706614365</v>
          </cell>
          <cell r="D190">
            <v>1707282342</v>
          </cell>
        </row>
        <row r="191">
          <cell r="A191" t="str">
            <v>5121.2</v>
          </cell>
          <cell r="B191" t="str">
            <v>BRD Timisoara-ROL</v>
          </cell>
          <cell r="C191">
            <v>0</v>
          </cell>
          <cell r="D191">
            <v>0</v>
          </cell>
        </row>
        <row r="192">
          <cell r="A192" t="str">
            <v>5121.3</v>
          </cell>
          <cell r="B192" t="str">
            <v>Banca Austria Buc.-ROL</v>
          </cell>
          <cell r="C192">
            <v>1842781447.17</v>
          </cell>
          <cell r="D192">
            <v>1837053716</v>
          </cell>
        </row>
        <row r="193">
          <cell r="A193" t="str">
            <v>5124</v>
          </cell>
          <cell r="B193" t="str">
            <v>Cont la banca in devize</v>
          </cell>
          <cell r="C193">
            <v>4833717827</v>
          </cell>
          <cell r="D193">
            <v>3413312644</v>
          </cell>
        </row>
        <row r="194">
          <cell r="A194" t="str">
            <v>5124.1</v>
          </cell>
          <cell r="B194" t="str">
            <v>Disp.banca in devize-BCR Jimbolia/DEM</v>
          </cell>
          <cell r="C194">
            <v>4833717827</v>
          </cell>
          <cell r="D194">
            <v>3413312644</v>
          </cell>
        </row>
        <row r="195">
          <cell r="A195" t="str">
            <v>5124.1.1</v>
          </cell>
          <cell r="B195" t="str">
            <v>BCR Jimbolia-DEM</v>
          </cell>
          <cell r="C195">
            <v>2908381489</v>
          </cell>
          <cell r="D195">
            <v>1552728886</v>
          </cell>
        </row>
        <row r="196">
          <cell r="A196" t="str">
            <v>5124.1.2</v>
          </cell>
          <cell r="B196" t="str">
            <v>BRD Timisoara-DEM</v>
          </cell>
          <cell r="C196">
            <v>0</v>
          </cell>
          <cell r="D196">
            <v>0</v>
          </cell>
        </row>
        <row r="197">
          <cell r="A197" t="str">
            <v>5124.1.3</v>
          </cell>
          <cell r="B197" t="str">
            <v>Banca Austria Buc.-DEM</v>
          </cell>
          <cell r="C197">
            <v>1821462538</v>
          </cell>
          <cell r="D197">
            <v>1860583758</v>
          </cell>
        </row>
        <row r="198">
          <cell r="A198" t="str">
            <v>5124.1.8</v>
          </cell>
          <cell r="B198" t="str">
            <v>Depozit dem scris.gar.</v>
          </cell>
          <cell r="C198">
            <v>103873800</v>
          </cell>
          <cell r="D198">
            <v>0</v>
          </cell>
        </row>
        <row r="199">
          <cell r="A199" t="str">
            <v>5124.1.9</v>
          </cell>
          <cell r="B199" t="str">
            <v>Disp.plati externe-DEM</v>
          </cell>
          <cell r="C199">
            <v>0</v>
          </cell>
          <cell r="D199">
            <v>0</v>
          </cell>
        </row>
        <row r="200">
          <cell r="A200" t="str">
            <v>5124.2.1</v>
          </cell>
          <cell r="B200" t="str">
            <v>BCR Jimbolia-ATS</v>
          </cell>
          <cell r="C200">
            <v>0</v>
          </cell>
          <cell r="D200">
            <v>0</v>
          </cell>
        </row>
        <row r="201">
          <cell r="A201" t="str">
            <v>5125</v>
          </cell>
          <cell r="B201" t="str">
            <v>Sume in curs de decontare</v>
          </cell>
          <cell r="C201">
            <v>0</v>
          </cell>
          <cell r="D201">
            <v>2927950000</v>
          </cell>
        </row>
        <row r="202">
          <cell r="A202" t="str">
            <v>512O</v>
          </cell>
          <cell r="B202" t="str">
            <v>Contul 512 folosit anterior</v>
          </cell>
          <cell r="C202">
            <v>0</v>
          </cell>
          <cell r="D202">
            <v>0</v>
          </cell>
        </row>
        <row r="203">
          <cell r="A203" t="str">
            <v>531</v>
          </cell>
          <cell r="B203" t="str">
            <v>Casa</v>
          </cell>
          <cell r="C203">
            <v>273868516</v>
          </cell>
          <cell r="D203">
            <v>272761299</v>
          </cell>
        </row>
        <row r="204">
          <cell r="A204" t="str">
            <v>5311</v>
          </cell>
          <cell r="B204" t="str">
            <v>Casa in lei</v>
          </cell>
          <cell r="C204">
            <v>258697416</v>
          </cell>
          <cell r="D204">
            <v>257590199</v>
          </cell>
        </row>
        <row r="205">
          <cell r="A205" t="str">
            <v>5314</v>
          </cell>
          <cell r="B205" t="str">
            <v>Casa in devize</v>
          </cell>
          <cell r="C205">
            <v>15171100</v>
          </cell>
          <cell r="D205">
            <v>15171100</v>
          </cell>
        </row>
        <row r="206">
          <cell r="A206" t="str">
            <v>5314.1</v>
          </cell>
          <cell r="B206" t="str">
            <v>Casa in devize-DEM</v>
          </cell>
          <cell r="C206">
            <v>15171100</v>
          </cell>
          <cell r="D206">
            <v>15171100</v>
          </cell>
        </row>
        <row r="207">
          <cell r="A207" t="str">
            <v>542</v>
          </cell>
          <cell r="B207" t="str">
            <v>Avansuri de trezorerie</v>
          </cell>
          <cell r="C207">
            <v>18049817</v>
          </cell>
          <cell r="D207">
            <v>0</v>
          </cell>
        </row>
        <row r="208">
          <cell r="A208" t="str">
            <v>542.</v>
          </cell>
          <cell r="B208" t="str">
            <v>Avans spre decontare</v>
          </cell>
          <cell r="C208">
            <v>18049817</v>
          </cell>
          <cell r="D208">
            <v>0</v>
          </cell>
        </row>
        <row r="209">
          <cell r="A209" t="str">
            <v>542.01</v>
          </cell>
          <cell r="B209" t="str">
            <v>Avans spre decontare</v>
          </cell>
          <cell r="C209">
            <v>2878717</v>
          </cell>
          <cell r="D209">
            <v>0</v>
          </cell>
        </row>
        <row r="210">
          <cell r="A210" t="str">
            <v>542.02</v>
          </cell>
          <cell r="B210" t="str">
            <v>Avansuri in devize-DEM</v>
          </cell>
          <cell r="C210">
            <v>15171100</v>
          </cell>
          <cell r="D210">
            <v>0</v>
          </cell>
        </row>
        <row r="211">
          <cell r="A211" t="str">
            <v>581</v>
          </cell>
          <cell r="B211" t="str">
            <v>Viramente interne</v>
          </cell>
          <cell r="C211">
            <v>4507331339</v>
          </cell>
          <cell r="D211">
            <v>4507331339</v>
          </cell>
        </row>
        <row r="212">
          <cell r="A212" t="str">
            <v>601</v>
          </cell>
          <cell r="B212" t="str">
            <v>Cheltuieli cu materialele consumabile</v>
          </cell>
          <cell r="C212">
            <v>201808307</v>
          </cell>
          <cell r="D212">
            <v>201808307</v>
          </cell>
        </row>
        <row r="213">
          <cell r="A213" t="str">
            <v>6011</v>
          </cell>
          <cell r="B213" t="str">
            <v>Cheltuieli cu materialele auxiliare</v>
          </cell>
          <cell r="C213">
            <v>0</v>
          </cell>
          <cell r="D213">
            <v>0</v>
          </cell>
        </row>
        <row r="214">
          <cell r="A214" t="str">
            <v>6012</v>
          </cell>
          <cell r="B214" t="str">
            <v>Cheltuieli privind combustibilul</v>
          </cell>
          <cell r="C214">
            <v>28246801</v>
          </cell>
          <cell r="D214">
            <v>28246801</v>
          </cell>
        </row>
        <row r="215">
          <cell r="A215" t="str">
            <v>6014</v>
          </cell>
          <cell r="B215" t="str">
            <v>Cheltuieli privind piesele de schimb</v>
          </cell>
          <cell r="C215">
            <v>77370231</v>
          </cell>
          <cell r="D215">
            <v>77370231</v>
          </cell>
        </row>
        <row r="216">
          <cell r="A216" t="str">
            <v>6014.1</v>
          </cell>
          <cell r="B216" t="str">
            <v>Chelt.piese de schimb-intern</v>
          </cell>
          <cell r="C216">
            <v>0</v>
          </cell>
          <cell r="D216">
            <v>0</v>
          </cell>
        </row>
        <row r="217">
          <cell r="A217" t="str">
            <v>6014.2</v>
          </cell>
          <cell r="B217" t="str">
            <v>Chelt.piese de schimb-VOGT</v>
          </cell>
          <cell r="C217">
            <v>77370231</v>
          </cell>
          <cell r="D217">
            <v>77370231</v>
          </cell>
        </row>
        <row r="218">
          <cell r="A218" t="str">
            <v>6018</v>
          </cell>
          <cell r="B218" t="str">
            <v>Cheltuieli privind alte materiale consumabile</v>
          </cell>
          <cell r="C218">
            <v>96191275</v>
          </cell>
          <cell r="D218">
            <v>96191275</v>
          </cell>
        </row>
        <row r="219">
          <cell r="A219" t="str">
            <v>6018.1</v>
          </cell>
          <cell r="B219" t="str">
            <v>Chelt.alte mat.cons-intern</v>
          </cell>
          <cell r="C219">
            <v>6066488</v>
          </cell>
          <cell r="D219">
            <v>6066488</v>
          </cell>
        </row>
        <row r="220">
          <cell r="A220" t="str">
            <v>6018.2</v>
          </cell>
          <cell r="B220" t="str">
            <v>Chelt.cu alte mat.cons-VOGT</v>
          </cell>
          <cell r="C220">
            <v>84607938</v>
          </cell>
          <cell r="D220">
            <v>84607938</v>
          </cell>
        </row>
        <row r="221">
          <cell r="A221" t="str">
            <v>6018.3</v>
          </cell>
          <cell r="B221" t="str">
            <v>Ch.cu alte mater.cons.-ATS</v>
          </cell>
          <cell r="C221">
            <v>5516849</v>
          </cell>
          <cell r="D221">
            <v>5516849</v>
          </cell>
        </row>
        <row r="222">
          <cell r="A222" t="str">
            <v>6018OO</v>
          </cell>
          <cell r="B222" t="str">
            <v>Cheltuieli privind alte materiale consumabile</v>
          </cell>
          <cell r="C222">
            <v>0</v>
          </cell>
          <cell r="D222">
            <v>0</v>
          </cell>
        </row>
        <row r="223">
          <cell r="A223" t="str">
            <v>602</v>
          </cell>
          <cell r="B223" t="str">
            <v>Cheltuieli privind obiectele de inventar</v>
          </cell>
          <cell r="C223">
            <v>2858700</v>
          </cell>
          <cell r="D223">
            <v>2858700</v>
          </cell>
        </row>
        <row r="224">
          <cell r="A224" t="str">
            <v>604</v>
          </cell>
          <cell r="B224" t="str">
            <v>Cheltuieli privind materialele nestocate</v>
          </cell>
          <cell r="C224">
            <v>30581312</v>
          </cell>
          <cell r="D224">
            <v>30581312</v>
          </cell>
        </row>
        <row r="225">
          <cell r="A225" t="str">
            <v>605</v>
          </cell>
          <cell r="B225" t="str">
            <v>Cheltuieli privind energia si apa</v>
          </cell>
          <cell r="C225">
            <v>59784708</v>
          </cell>
          <cell r="D225">
            <v>59784708</v>
          </cell>
        </row>
        <row r="226">
          <cell r="A226" t="str">
            <v>611</v>
          </cell>
          <cell r="B226" t="str">
            <v>Cheltuieli cu intretinerea si reparatiile</v>
          </cell>
          <cell r="C226">
            <v>5339172</v>
          </cell>
          <cell r="D226">
            <v>5339172</v>
          </cell>
        </row>
        <row r="227">
          <cell r="A227" t="str">
            <v>612</v>
          </cell>
          <cell r="B227" t="str">
            <v>Cheltuieli cu redeventele, locatiile de gestiune s</v>
          </cell>
          <cell r="C227">
            <v>47355778</v>
          </cell>
          <cell r="D227">
            <v>47355778</v>
          </cell>
        </row>
        <row r="228">
          <cell r="A228" t="str">
            <v>613</v>
          </cell>
          <cell r="B228" t="str">
            <v>Cheltuieli cu primele de asigurare</v>
          </cell>
          <cell r="C228">
            <v>6729772</v>
          </cell>
          <cell r="D228">
            <v>6729772</v>
          </cell>
        </row>
        <row r="229">
          <cell r="A229" t="str">
            <v>621</v>
          </cell>
          <cell r="B229" t="str">
            <v>Cheltuieli cu colaboratorii</v>
          </cell>
          <cell r="C229">
            <v>7084000</v>
          </cell>
          <cell r="D229">
            <v>7084000</v>
          </cell>
        </row>
        <row r="230">
          <cell r="A230" t="str">
            <v>622</v>
          </cell>
          <cell r="B230" t="str">
            <v>Cheltuieli privind comisioanele si onorariile</v>
          </cell>
          <cell r="C230">
            <v>0</v>
          </cell>
          <cell r="D230">
            <v>0</v>
          </cell>
        </row>
        <row r="231">
          <cell r="A231" t="str">
            <v>623</v>
          </cell>
          <cell r="B231" t="str">
            <v>Cheltuieli de protocol, reclama si publicitate</v>
          </cell>
          <cell r="C231">
            <v>2860753</v>
          </cell>
          <cell r="D231">
            <v>2860753</v>
          </cell>
        </row>
        <row r="232">
          <cell r="A232" t="str">
            <v>623.</v>
          </cell>
          <cell r="B232" t="str">
            <v>Cheltuieli de protocol</v>
          </cell>
          <cell r="C232">
            <v>2860753</v>
          </cell>
          <cell r="D232">
            <v>2860753</v>
          </cell>
        </row>
        <row r="233">
          <cell r="A233" t="str">
            <v>623.01</v>
          </cell>
          <cell r="B233" t="str">
            <v>Cheltuieli de protocol</v>
          </cell>
          <cell r="C233">
            <v>2860753</v>
          </cell>
          <cell r="D233">
            <v>2860753</v>
          </cell>
        </row>
        <row r="234">
          <cell r="A234" t="str">
            <v>623.02</v>
          </cell>
          <cell r="B234" t="str">
            <v>Chelt.de reclama-publicit.</v>
          </cell>
          <cell r="C234">
            <v>0</v>
          </cell>
          <cell r="D234">
            <v>0</v>
          </cell>
        </row>
        <row r="235">
          <cell r="A235" t="str">
            <v>624</v>
          </cell>
          <cell r="B235" t="str">
            <v>Cheltuieli cu transportul de bunuri si de personal</v>
          </cell>
          <cell r="C235">
            <v>993845</v>
          </cell>
          <cell r="D235">
            <v>993845</v>
          </cell>
        </row>
        <row r="236">
          <cell r="A236" t="str">
            <v>625</v>
          </cell>
          <cell r="B236" t="str">
            <v>Cheltuieli cu deplasari, detasari si transferari</v>
          </cell>
          <cell r="C236">
            <v>1260100</v>
          </cell>
          <cell r="D236">
            <v>1260100</v>
          </cell>
        </row>
        <row r="237">
          <cell r="A237" t="str">
            <v>626</v>
          </cell>
          <cell r="B237" t="str">
            <v>Cheltuieli postale si taxe de telecomunicatii</v>
          </cell>
          <cell r="C237">
            <v>53702100</v>
          </cell>
          <cell r="D237">
            <v>53702100</v>
          </cell>
        </row>
        <row r="238">
          <cell r="A238" t="str">
            <v>627</v>
          </cell>
          <cell r="B238" t="str">
            <v>Cheltuieli cu serviciile bancare si asimilate</v>
          </cell>
          <cell r="C238">
            <v>6509101</v>
          </cell>
          <cell r="D238">
            <v>6509101</v>
          </cell>
        </row>
        <row r="239">
          <cell r="A239" t="str">
            <v>628</v>
          </cell>
          <cell r="B239" t="str">
            <v>Alte cheltuieli cu serviciile executate de terti</v>
          </cell>
          <cell r="C239">
            <v>4693379</v>
          </cell>
          <cell r="D239">
            <v>4693379</v>
          </cell>
        </row>
        <row r="240">
          <cell r="A240" t="str">
            <v>635</v>
          </cell>
          <cell r="B240" t="str">
            <v>Cheltuieli cu alte impozite, taxe si varsaminte as</v>
          </cell>
          <cell r="C240">
            <v>82917625</v>
          </cell>
          <cell r="D240">
            <v>82917625</v>
          </cell>
        </row>
        <row r="241">
          <cell r="A241" t="str">
            <v>635.</v>
          </cell>
          <cell r="B241" t="str">
            <v>Chelt.alte impoz.,taxe,vars.asim.</v>
          </cell>
          <cell r="C241">
            <v>82917625</v>
          </cell>
          <cell r="D241">
            <v>82917625</v>
          </cell>
        </row>
        <row r="242">
          <cell r="A242" t="str">
            <v>635.01</v>
          </cell>
          <cell r="B242" t="str">
            <v>Chelt.alte impoz.,taxe,vars.asim.</v>
          </cell>
          <cell r="C242">
            <v>82421156</v>
          </cell>
          <cell r="D242">
            <v>82421156</v>
          </cell>
        </row>
        <row r="243">
          <cell r="A243" t="str">
            <v>635.99</v>
          </cell>
          <cell r="B243" t="str">
            <v>TVA deductibila pe chelt.</v>
          </cell>
          <cell r="C243">
            <v>496469</v>
          </cell>
          <cell r="D243">
            <v>496469</v>
          </cell>
        </row>
        <row r="244">
          <cell r="A244" t="str">
            <v>641</v>
          </cell>
          <cell r="B244" t="str">
            <v>Cheltuieli cu salariile personalului</v>
          </cell>
          <cell r="C244">
            <v>683212176</v>
          </cell>
          <cell r="D244">
            <v>683212176</v>
          </cell>
        </row>
        <row r="245">
          <cell r="A245" t="str">
            <v>645</v>
          </cell>
          <cell r="B245" t="str">
            <v>Cheltuieli privind asigurarile si protectia social</v>
          </cell>
          <cell r="C245">
            <v>293300760</v>
          </cell>
          <cell r="D245">
            <v>293300760</v>
          </cell>
        </row>
        <row r="246">
          <cell r="A246" t="str">
            <v>6451</v>
          </cell>
          <cell r="B246" t="str">
            <v>Contributia unitatii la asigurarile sociale</v>
          </cell>
          <cell r="C246">
            <v>253185483</v>
          </cell>
          <cell r="D246">
            <v>253185483</v>
          </cell>
        </row>
        <row r="247">
          <cell r="A247" t="str">
            <v>6452</v>
          </cell>
          <cell r="B247" t="str">
            <v>Contributia unitatii pentru ajutorul de somaj</v>
          </cell>
          <cell r="C247">
            <v>34444164</v>
          </cell>
          <cell r="D247">
            <v>34444164</v>
          </cell>
        </row>
        <row r="248">
          <cell r="A248" t="str">
            <v>6458</v>
          </cell>
          <cell r="B248" t="str">
            <v>Alte cheltuieli privind asigurarea si protectia so</v>
          </cell>
          <cell r="C248">
            <v>5671113</v>
          </cell>
          <cell r="D248">
            <v>5671113</v>
          </cell>
        </row>
        <row r="249">
          <cell r="A249" t="str">
            <v>658</v>
          </cell>
          <cell r="B249" t="str">
            <v>Alte cheltuieli de exploatare</v>
          </cell>
          <cell r="C249">
            <v>-21.44</v>
          </cell>
          <cell r="D249">
            <v>-21.44</v>
          </cell>
        </row>
        <row r="250">
          <cell r="A250" t="str">
            <v>665</v>
          </cell>
          <cell r="B250" t="str">
            <v>Cheltuieli din diferenta de curs valutar</v>
          </cell>
          <cell r="C250">
            <v>168096003</v>
          </cell>
          <cell r="D250">
            <v>168096003</v>
          </cell>
        </row>
        <row r="251">
          <cell r="A251" t="str">
            <v>666</v>
          </cell>
          <cell r="B251" t="str">
            <v>Cheltuieli privind dobinzile</v>
          </cell>
          <cell r="C251">
            <v>0</v>
          </cell>
          <cell r="D251">
            <v>0</v>
          </cell>
        </row>
        <row r="252">
          <cell r="A252" t="str">
            <v>671</v>
          </cell>
          <cell r="B252" t="str">
            <v>Cheltuieli exceptionale privind operatiile de gest</v>
          </cell>
          <cell r="C252">
            <v>0</v>
          </cell>
          <cell r="D252">
            <v>0</v>
          </cell>
        </row>
        <row r="253">
          <cell r="A253" t="str">
            <v>6711</v>
          </cell>
          <cell r="B253" t="str">
            <v>Despagubiri, amenzi si penalitati</v>
          </cell>
          <cell r="C253">
            <v>0</v>
          </cell>
          <cell r="D253">
            <v>0</v>
          </cell>
        </row>
        <row r="254">
          <cell r="A254" t="str">
            <v>6711.1</v>
          </cell>
          <cell r="B254" t="str">
            <v>Majorari si penalitati</v>
          </cell>
          <cell r="C254">
            <v>0</v>
          </cell>
          <cell r="D254">
            <v>0</v>
          </cell>
        </row>
        <row r="255">
          <cell r="A255" t="str">
            <v>6711.2</v>
          </cell>
          <cell r="B255" t="str">
            <v>Amenzi</v>
          </cell>
          <cell r="C255">
            <v>0</v>
          </cell>
          <cell r="D255">
            <v>0</v>
          </cell>
        </row>
        <row r="256">
          <cell r="A256" t="str">
            <v>6711.3</v>
          </cell>
          <cell r="B256" t="str">
            <v>Despagubiri</v>
          </cell>
          <cell r="C256">
            <v>0</v>
          </cell>
          <cell r="D256">
            <v>0</v>
          </cell>
        </row>
        <row r="257">
          <cell r="A257" t="str">
            <v>6712</v>
          </cell>
          <cell r="B257" t="str">
            <v>Donatii si subventii acordate</v>
          </cell>
          <cell r="C257">
            <v>0</v>
          </cell>
          <cell r="D257">
            <v>0</v>
          </cell>
        </row>
        <row r="258">
          <cell r="A258" t="str">
            <v>6718</v>
          </cell>
          <cell r="B258" t="str">
            <v>Alte cheltuieli exceptionale privind operatiile de</v>
          </cell>
          <cell r="C258">
            <v>0</v>
          </cell>
          <cell r="D258">
            <v>0</v>
          </cell>
        </row>
        <row r="259">
          <cell r="A259" t="str">
            <v>6718.1</v>
          </cell>
          <cell r="B259" t="str">
            <v>Sponsorizari</v>
          </cell>
          <cell r="C259">
            <v>0</v>
          </cell>
          <cell r="D259">
            <v>0</v>
          </cell>
        </row>
        <row r="260">
          <cell r="A260" t="str">
            <v>6718.2</v>
          </cell>
          <cell r="B260" t="str">
            <v>Xxxxxxxxxxxx</v>
          </cell>
          <cell r="C260">
            <v>0</v>
          </cell>
          <cell r="D260">
            <v>0</v>
          </cell>
        </row>
        <row r="261">
          <cell r="A261" t="str">
            <v>6718.3</v>
          </cell>
          <cell r="B261" t="str">
            <v>Chelt.except.-recup.CO pers.transfer.</v>
          </cell>
          <cell r="C261">
            <v>0</v>
          </cell>
          <cell r="D261">
            <v>0</v>
          </cell>
        </row>
        <row r="262">
          <cell r="A262" t="str">
            <v>6718.9</v>
          </cell>
          <cell r="B262" t="str">
            <v>Alte cheltuieli exceptionale privind operatiile de</v>
          </cell>
          <cell r="C262">
            <v>0</v>
          </cell>
          <cell r="D262">
            <v>0</v>
          </cell>
        </row>
        <row r="263">
          <cell r="A263" t="str">
            <v>681</v>
          </cell>
          <cell r="B263" t="str">
            <v>Cheltuieli de exploatare privind amortizarile si p</v>
          </cell>
          <cell r="C263">
            <v>67269943</v>
          </cell>
          <cell r="D263">
            <v>67269943</v>
          </cell>
        </row>
        <row r="264">
          <cell r="A264" t="str">
            <v>6811</v>
          </cell>
          <cell r="B264" t="str">
            <v>Cheltuieli de exploatare privind amortizarea imobi</v>
          </cell>
          <cell r="C264">
            <v>67269943</v>
          </cell>
          <cell r="D264">
            <v>67269943</v>
          </cell>
        </row>
        <row r="265">
          <cell r="A265" t="str">
            <v>691</v>
          </cell>
          <cell r="B265" t="str">
            <v>Cheltuieli cu impozitul pe profit</v>
          </cell>
          <cell r="C265">
            <v>0</v>
          </cell>
          <cell r="D265">
            <v>0</v>
          </cell>
        </row>
        <row r="266">
          <cell r="A266" t="str">
            <v>704</v>
          </cell>
          <cell r="B266" t="str">
            <v>Venituri din lucrari executate si servicii prestat</v>
          </cell>
          <cell r="C266">
            <v>903418804</v>
          </cell>
          <cell r="D266">
            <v>903418804</v>
          </cell>
        </row>
        <row r="267">
          <cell r="A267" t="str">
            <v>704.</v>
          </cell>
          <cell r="B267" t="str">
            <v>Venituri export lohn-Erlau</v>
          </cell>
          <cell r="C267">
            <v>903418804</v>
          </cell>
          <cell r="D267">
            <v>903418804</v>
          </cell>
        </row>
        <row r="268">
          <cell r="A268" t="str">
            <v>704.01</v>
          </cell>
          <cell r="B268" t="str">
            <v>Venituri export lohn-Erlau</v>
          </cell>
          <cell r="C268">
            <v>856673539</v>
          </cell>
          <cell r="D268">
            <v>856673539</v>
          </cell>
        </row>
        <row r="269">
          <cell r="A269" t="str">
            <v>704.01.1</v>
          </cell>
          <cell r="B269" t="str">
            <v>Venituri export lohn-Erlau</v>
          </cell>
          <cell r="C269">
            <v>856673539</v>
          </cell>
          <cell r="D269">
            <v>856673539</v>
          </cell>
        </row>
        <row r="270">
          <cell r="A270" t="str">
            <v>704.02</v>
          </cell>
          <cell r="B270" t="str">
            <v>Venituri export VOGT Aust.</v>
          </cell>
          <cell r="C270">
            <v>46745265</v>
          </cell>
          <cell r="D270">
            <v>46745265</v>
          </cell>
        </row>
        <row r="271">
          <cell r="A271" t="str">
            <v>704.02.1</v>
          </cell>
          <cell r="B271" t="str">
            <v>Venituri export VOGT Aust.</v>
          </cell>
          <cell r="C271">
            <v>46745265</v>
          </cell>
          <cell r="D271">
            <v>46745265</v>
          </cell>
        </row>
        <row r="272">
          <cell r="A272" t="str">
            <v>708</v>
          </cell>
          <cell r="B272" t="str">
            <v>Venituri din activitati diverse</v>
          </cell>
          <cell r="C272">
            <v>0</v>
          </cell>
          <cell r="D272">
            <v>0</v>
          </cell>
        </row>
        <row r="273">
          <cell r="A273" t="str">
            <v>708.</v>
          </cell>
          <cell r="B273" t="str">
            <v>Venituri din vanzari deseuri</v>
          </cell>
          <cell r="C273">
            <v>0</v>
          </cell>
          <cell r="D273">
            <v>0</v>
          </cell>
        </row>
        <row r="274">
          <cell r="A274" t="str">
            <v>708.01</v>
          </cell>
          <cell r="B274" t="str">
            <v>Venituri din vanzari deseuri</v>
          </cell>
          <cell r="C274">
            <v>0</v>
          </cell>
          <cell r="D274">
            <v>0</v>
          </cell>
        </row>
        <row r="275">
          <cell r="A275" t="str">
            <v>708.02</v>
          </cell>
          <cell r="B275" t="str">
            <v>Venituri din recup.energie el.</v>
          </cell>
          <cell r="C275">
            <v>0</v>
          </cell>
          <cell r="D275">
            <v>0</v>
          </cell>
        </row>
        <row r="276">
          <cell r="A276" t="str">
            <v>722</v>
          </cell>
          <cell r="B276" t="str">
            <v>Venituri din productia de imobilizari corporale</v>
          </cell>
          <cell r="C276">
            <v>0</v>
          </cell>
          <cell r="D276">
            <v>0</v>
          </cell>
        </row>
        <row r="277">
          <cell r="A277" t="str">
            <v>758</v>
          </cell>
          <cell r="B277" t="str">
            <v>Alte venituri din exploatare</v>
          </cell>
          <cell r="C277">
            <v>14347456</v>
          </cell>
          <cell r="D277">
            <v>14347456</v>
          </cell>
        </row>
        <row r="278">
          <cell r="A278" t="str">
            <v>758.</v>
          </cell>
          <cell r="B278" t="str">
            <v>Recup.conced.odihna necuv.</v>
          </cell>
          <cell r="C278">
            <v>14347456</v>
          </cell>
          <cell r="D278">
            <v>14347456</v>
          </cell>
        </row>
        <row r="279">
          <cell r="A279" t="str">
            <v>758.01</v>
          </cell>
          <cell r="B279" t="str">
            <v>Recup.conced.odihna necuv.</v>
          </cell>
          <cell r="C279">
            <v>0</v>
          </cell>
          <cell r="D279">
            <v>0</v>
          </cell>
        </row>
        <row r="280">
          <cell r="A280" t="str">
            <v>758.02</v>
          </cell>
          <cell r="B280" t="str">
            <v>Reducere 7% CAS cf.HG 2/99</v>
          </cell>
          <cell r="C280">
            <v>14347456</v>
          </cell>
          <cell r="D280">
            <v>14347456</v>
          </cell>
        </row>
        <row r="281">
          <cell r="A281" t="str">
            <v>758.09</v>
          </cell>
          <cell r="B281" t="str">
            <v>Alte venituri expl.-diverse</v>
          </cell>
          <cell r="C281">
            <v>0</v>
          </cell>
          <cell r="D281">
            <v>0</v>
          </cell>
        </row>
        <row r="282">
          <cell r="A282" t="str">
            <v>765</v>
          </cell>
          <cell r="B282" t="str">
            <v>Venituri din diferente de curs valutar</v>
          </cell>
          <cell r="C282">
            <v>712850</v>
          </cell>
          <cell r="D282">
            <v>712850</v>
          </cell>
        </row>
        <row r="283">
          <cell r="A283" t="str">
            <v>766</v>
          </cell>
          <cell r="B283" t="str">
            <v>Venituri din dobinzi</v>
          </cell>
          <cell r="C283">
            <v>3209682.17</v>
          </cell>
          <cell r="D283">
            <v>3209682.17</v>
          </cell>
        </row>
        <row r="284">
          <cell r="A284" t="str">
            <v>767</v>
          </cell>
          <cell r="B284" t="str">
            <v>Venituri din sconturi obtinute</v>
          </cell>
          <cell r="C284">
            <v>0</v>
          </cell>
          <cell r="D284">
            <v>0</v>
          </cell>
        </row>
        <row r="285">
          <cell r="A285" t="str">
            <v>768</v>
          </cell>
          <cell r="B285" t="str">
            <v>Alte venituri financiare</v>
          </cell>
          <cell r="C285">
            <v>0</v>
          </cell>
          <cell r="D285">
            <v>0</v>
          </cell>
        </row>
        <row r="286">
          <cell r="A286" t="str">
            <v>771</v>
          </cell>
          <cell r="B286" t="str">
            <v>Venituri exceptionale din operatiuni de gestiune</v>
          </cell>
          <cell r="C286">
            <v>188354475.37</v>
          </cell>
          <cell r="D286">
            <v>188354475.37</v>
          </cell>
        </row>
        <row r="287">
          <cell r="A287" t="str">
            <v>7718</v>
          </cell>
          <cell r="B287" t="str">
            <v>Alte venituri exceptionale din operatiuni de gesti</v>
          </cell>
          <cell r="C287">
            <v>188354475.37</v>
          </cell>
          <cell r="D287">
            <v>188354475.37</v>
          </cell>
        </row>
        <row r="288">
          <cell r="A288" t="str">
            <v>7718.1</v>
          </cell>
          <cell r="B288" t="str">
            <v>Valori mater.import-titlu gratuit</v>
          </cell>
          <cell r="C288">
            <v>177540829.14</v>
          </cell>
          <cell r="D288">
            <v>177540829.14</v>
          </cell>
        </row>
        <row r="289">
          <cell r="A289" t="str">
            <v>7718.2</v>
          </cell>
          <cell r="B289" t="str">
            <v>Dif.rotunjire la import</v>
          </cell>
          <cell r="C289">
            <v>407569.23</v>
          </cell>
          <cell r="D289">
            <v>407569.23</v>
          </cell>
        </row>
        <row r="290">
          <cell r="A290" t="str">
            <v>7718.3</v>
          </cell>
          <cell r="B290" t="str">
            <v>Penalit.,imputatii,popriri</v>
          </cell>
          <cell r="C290">
            <v>2906719</v>
          </cell>
          <cell r="D290">
            <v>2906719</v>
          </cell>
        </row>
        <row r="291">
          <cell r="A291" t="str">
            <v>7718.4</v>
          </cell>
          <cell r="B291" t="str">
            <v>Regulariz.CO pers.transf.</v>
          </cell>
          <cell r="C291">
            <v>0</v>
          </cell>
          <cell r="D291">
            <v>0</v>
          </cell>
        </row>
        <row r="292">
          <cell r="A292" t="str">
            <v>7718.6</v>
          </cell>
          <cell r="B292" t="str">
            <v>Valori mat.import-Austria</v>
          </cell>
          <cell r="C292">
            <v>4548096</v>
          </cell>
          <cell r="D292">
            <v>4548096</v>
          </cell>
        </row>
        <row r="293">
          <cell r="A293" t="str">
            <v>7718.8</v>
          </cell>
          <cell r="B293" t="str">
            <v>Bonif.5% cf.OG11/99</v>
          </cell>
          <cell r="C293">
            <v>2951262</v>
          </cell>
          <cell r="D293">
            <v>2951262</v>
          </cell>
        </row>
        <row r="294">
          <cell r="A294" t="str">
            <v>7718OO</v>
          </cell>
          <cell r="B294" t="str">
            <v>Venituri exceptionale din operatiuni de gestiune</v>
          </cell>
          <cell r="C294">
            <v>0</v>
          </cell>
          <cell r="D294">
            <v>0</v>
          </cell>
        </row>
        <row r="295">
          <cell r="A295" t="str">
            <v>7727.1</v>
          </cell>
          <cell r="B295" t="str">
            <v>Subv.pt.inv.virat.venit-Erlau</v>
          </cell>
          <cell r="C295">
            <v>0</v>
          </cell>
          <cell r="D295">
            <v>0</v>
          </cell>
        </row>
      </sheetData>
      <sheetData sheetId="7">
        <row r="2">
          <cell r="A2" t="str">
            <v>101</v>
          </cell>
          <cell r="B2" t="str">
            <v>Capital social</v>
          </cell>
          <cell r="C2">
            <v>0</v>
          </cell>
          <cell r="D2">
            <v>0</v>
          </cell>
        </row>
        <row r="3">
          <cell r="A3" t="str">
            <v>1011</v>
          </cell>
          <cell r="B3" t="str">
            <v>Capital subscris nevarsat</v>
          </cell>
          <cell r="C3">
            <v>0</v>
          </cell>
          <cell r="D3">
            <v>0</v>
          </cell>
        </row>
        <row r="4">
          <cell r="A4" t="str">
            <v>1012</v>
          </cell>
          <cell r="B4" t="str">
            <v>Capital subscris varsat</v>
          </cell>
          <cell r="C4">
            <v>0</v>
          </cell>
          <cell r="D4">
            <v>0</v>
          </cell>
        </row>
        <row r="5">
          <cell r="A5" t="str">
            <v>107</v>
          </cell>
          <cell r="B5" t="str">
            <v>Rezultatul reportat</v>
          </cell>
          <cell r="C5">
            <v>0</v>
          </cell>
          <cell r="D5">
            <v>0</v>
          </cell>
        </row>
        <row r="6">
          <cell r="A6" t="str">
            <v>107.</v>
          </cell>
          <cell r="B6" t="str">
            <v>Rezult.report-Pierdere'98</v>
          </cell>
          <cell r="C6">
            <v>0</v>
          </cell>
          <cell r="D6">
            <v>0</v>
          </cell>
        </row>
        <row r="7">
          <cell r="A7" t="str">
            <v>107.98</v>
          </cell>
          <cell r="B7" t="str">
            <v>Rezult.report-Pierdere'98</v>
          </cell>
          <cell r="C7">
            <v>0</v>
          </cell>
          <cell r="D7">
            <v>0</v>
          </cell>
        </row>
        <row r="8">
          <cell r="A8" t="str">
            <v>108</v>
          </cell>
          <cell r="B8" t="str">
            <v>Contul intreprinzatorului</v>
          </cell>
          <cell r="C8">
            <v>0</v>
          </cell>
          <cell r="D8">
            <v>0</v>
          </cell>
        </row>
        <row r="9">
          <cell r="A9" t="str">
            <v>118</v>
          </cell>
          <cell r="B9" t="str">
            <v>Alte fonduri</v>
          </cell>
          <cell r="C9">
            <v>0</v>
          </cell>
          <cell r="D9">
            <v>0</v>
          </cell>
        </row>
        <row r="10">
          <cell r="A10" t="str">
            <v>118.</v>
          </cell>
          <cell r="B10" t="str">
            <v>Alte fond.-surse proprii de finantare</v>
          </cell>
          <cell r="C10">
            <v>0</v>
          </cell>
          <cell r="D10">
            <v>0</v>
          </cell>
        </row>
        <row r="11">
          <cell r="A11" t="str">
            <v>118.01</v>
          </cell>
          <cell r="B11" t="str">
            <v>Alte fond.-surse proprii de finantare</v>
          </cell>
          <cell r="C11">
            <v>0</v>
          </cell>
          <cell r="D11">
            <v>0</v>
          </cell>
        </row>
        <row r="12">
          <cell r="A12" t="str">
            <v>121</v>
          </cell>
          <cell r="B12" t="str">
            <v>Profit si pierdere</v>
          </cell>
          <cell r="C12">
            <v>2162376125.95</v>
          </cell>
          <cell r="D12">
            <v>1692895111.73</v>
          </cell>
        </row>
        <row r="13">
          <cell r="A13" t="str">
            <v>1211</v>
          </cell>
          <cell r="B13" t="str">
            <v>Profit si pierdere exploatare</v>
          </cell>
          <cell r="C13">
            <v>1852505892.95</v>
          </cell>
          <cell r="D13">
            <v>1473573768</v>
          </cell>
        </row>
        <row r="14">
          <cell r="A14" t="str">
            <v>1212</v>
          </cell>
          <cell r="B14" t="str">
            <v>Profit si pierdere finaciar</v>
          </cell>
          <cell r="C14">
            <v>309870233</v>
          </cell>
          <cell r="D14">
            <v>3811145.7</v>
          </cell>
        </row>
        <row r="15">
          <cell r="A15" t="str">
            <v>1213</v>
          </cell>
          <cell r="B15" t="str">
            <v>Profit si pierdere exceptional</v>
          </cell>
          <cell r="C15">
            <v>0</v>
          </cell>
          <cell r="D15">
            <v>215510198.03</v>
          </cell>
        </row>
        <row r="16">
          <cell r="A16" t="str">
            <v>1216</v>
          </cell>
          <cell r="B16" t="str">
            <v>Profit an precedent</v>
          </cell>
          <cell r="C16">
            <v>0</v>
          </cell>
          <cell r="D16">
            <v>0</v>
          </cell>
        </row>
        <row r="17">
          <cell r="A17" t="str">
            <v>129</v>
          </cell>
          <cell r="B17" t="str">
            <v>Repartizarea profitului</v>
          </cell>
          <cell r="C17">
            <v>0</v>
          </cell>
          <cell r="D17">
            <v>0</v>
          </cell>
        </row>
        <row r="18">
          <cell r="A18" t="str">
            <v>129.</v>
          </cell>
          <cell r="B18" t="str">
            <v>Repart. profit an preced.</v>
          </cell>
          <cell r="C18">
            <v>0</v>
          </cell>
          <cell r="D18">
            <v>0</v>
          </cell>
        </row>
        <row r="19">
          <cell r="A19" t="str">
            <v>129.09</v>
          </cell>
          <cell r="B19" t="str">
            <v>Repart. profit an preced.</v>
          </cell>
          <cell r="C19">
            <v>0</v>
          </cell>
          <cell r="D19">
            <v>0</v>
          </cell>
        </row>
        <row r="20">
          <cell r="A20" t="str">
            <v>131</v>
          </cell>
          <cell r="B20" t="str">
            <v>Subventii pentru investitii</v>
          </cell>
          <cell r="C20">
            <v>54322768</v>
          </cell>
          <cell r="D20">
            <v>595262441</v>
          </cell>
        </row>
        <row r="21">
          <cell r="A21" t="str">
            <v>131.</v>
          </cell>
          <cell r="B21" t="str">
            <v>Subv.ptr.invest.-Erlau</v>
          </cell>
          <cell r="C21">
            <v>54322768</v>
          </cell>
          <cell r="D21">
            <v>595262441</v>
          </cell>
        </row>
        <row r="22">
          <cell r="A22" t="str">
            <v>131.01</v>
          </cell>
          <cell r="B22" t="str">
            <v>Subv.ptr.invest.-Erlau</v>
          </cell>
          <cell r="C22">
            <v>54322768</v>
          </cell>
          <cell r="D22">
            <v>595262441</v>
          </cell>
        </row>
        <row r="23">
          <cell r="A23" t="str">
            <v>162</v>
          </cell>
          <cell r="B23" t="str">
            <v>Credit bancar pe term.lung</v>
          </cell>
          <cell r="C23">
            <v>450048000</v>
          </cell>
          <cell r="D23">
            <v>0</v>
          </cell>
        </row>
        <row r="24">
          <cell r="A24" t="str">
            <v>1621</v>
          </cell>
          <cell r="B24" t="str">
            <v>Credite bancare pe termen lung si mediu</v>
          </cell>
          <cell r="C24">
            <v>450048000</v>
          </cell>
          <cell r="D24">
            <v>0</v>
          </cell>
        </row>
        <row r="25">
          <cell r="A25" t="str">
            <v>1621.2</v>
          </cell>
          <cell r="B25" t="str">
            <v>Credit bancar pe term.lung</v>
          </cell>
          <cell r="C25">
            <v>450048000</v>
          </cell>
          <cell r="D25">
            <v>0</v>
          </cell>
        </row>
        <row r="26">
          <cell r="A26" t="str">
            <v>167</v>
          </cell>
          <cell r="B26" t="str">
            <v>Alte imprumuturi si datorii asimilate</v>
          </cell>
          <cell r="C26">
            <v>0</v>
          </cell>
          <cell r="D26">
            <v>1107405000</v>
          </cell>
        </row>
        <row r="27">
          <cell r="A27" t="str">
            <v>167.</v>
          </cell>
          <cell r="B27" t="str">
            <v>Alte imprumuturi si datorii asimilate</v>
          </cell>
          <cell r="C27">
            <v>0</v>
          </cell>
          <cell r="D27">
            <v>1107405000</v>
          </cell>
        </row>
        <row r="28">
          <cell r="A28" t="str">
            <v>167.01</v>
          </cell>
          <cell r="B28" t="str">
            <v>Alte imprumuturi si datorii asimilate</v>
          </cell>
          <cell r="C28">
            <v>0</v>
          </cell>
          <cell r="D28">
            <v>1107405000</v>
          </cell>
        </row>
        <row r="29">
          <cell r="A29" t="str">
            <v>201</v>
          </cell>
          <cell r="B29" t="str">
            <v>Cheltuieli de constituire</v>
          </cell>
          <cell r="C29">
            <v>0</v>
          </cell>
          <cell r="D29">
            <v>0</v>
          </cell>
        </row>
        <row r="30">
          <cell r="A30" t="str">
            <v>208</v>
          </cell>
          <cell r="B30" t="str">
            <v>Alte imobilizari necorporale</v>
          </cell>
          <cell r="C30">
            <v>0</v>
          </cell>
          <cell r="D30">
            <v>0</v>
          </cell>
        </row>
        <row r="31">
          <cell r="A31" t="str">
            <v>211</v>
          </cell>
          <cell r="B31" t="str">
            <v>Terenuri</v>
          </cell>
          <cell r="C31">
            <v>0</v>
          </cell>
          <cell r="D31">
            <v>0</v>
          </cell>
        </row>
        <row r="32">
          <cell r="A32" t="str">
            <v>2111</v>
          </cell>
          <cell r="B32" t="str">
            <v>Terenuri</v>
          </cell>
          <cell r="C32">
            <v>0</v>
          </cell>
          <cell r="D32">
            <v>0</v>
          </cell>
        </row>
        <row r="33">
          <cell r="A33" t="str">
            <v>2111.1</v>
          </cell>
          <cell r="B33" t="str">
            <v>Terenuri-Cerbului 1A</v>
          </cell>
          <cell r="C33">
            <v>0</v>
          </cell>
          <cell r="D33">
            <v>0</v>
          </cell>
        </row>
        <row r="34">
          <cell r="A34" t="str">
            <v>212</v>
          </cell>
          <cell r="B34" t="str">
            <v>Mijloace fixe</v>
          </cell>
          <cell r="C34">
            <v>0</v>
          </cell>
          <cell r="D34">
            <v>0</v>
          </cell>
        </row>
        <row r="35">
          <cell r="A35" t="str">
            <v>2121</v>
          </cell>
          <cell r="B35" t="str">
            <v>Constructii</v>
          </cell>
          <cell r="C35">
            <v>0</v>
          </cell>
          <cell r="D35">
            <v>0</v>
          </cell>
        </row>
        <row r="36">
          <cell r="A36" t="str">
            <v>2122</v>
          </cell>
          <cell r="B36" t="str">
            <v>Echip.tehnologice(masini,utilaje)</v>
          </cell>
          <cell r="C36">
            <v>0</v>
          </cell>
          <cell r="D36">
            <v>0</v>
          </cell>
        </row>
        <row r="37">
          <cell r="A37" t="str">
            <v>2123</v>
          </cell>
          <cell r="B37" t="str">
            <v>Apar.instal.masur,contr,regl.</v>
          </cell>
          <cell r="C37">
            <v>0</v>
          </cell>
          <cell r="D37">
            <v>0</v>
          </cell>
        </row>
        <row r="38">
          <cell r="A38" t="str">
            <v>2124</v>
          </cell>
          <cell r="B38" t="str">
            <v>Mijloace de transport</v>
          </cell>
          <cell r="C38">
            <v>0</v>
          </cell>
          <cell r="D38">
            <v>0</v>
          </cell>
        </row>
        <row r="39">
          <cell r="A39" t="str">
            <v>2125</v>
          </cell>
          <cell r="B39" t="str">
            <v>Mijloace de transport</v>
          </cell>
          <cell r="C39">
            <v>0</v>
          </cell>
          <cell r="D39">
            <v>0</v>
          </cell>
        </row>
        <row r="40">
          <cell r="A40" t="str">
            <v>2126</v>
          </cell>
          <cell r="B40" t="str">
            <v>Mobilier,birotica..alte active</v>
          </cell>
          <cell r="C40">
            <v>0</v>
          </cell>
          <cell r="D40">
            <v>0</v>
          </cell>
        </row>
        <row r="41">
          <cell r="A41" t="str">
            <v>2127</v>
          </cell>
          <cell r="B41" t="str">
            <v>Unelte, accesorii de productie si inventar gospoda</v>
          </cell>
          <cell r="C41">
            <v>0</v>
          </cell>
          <cell r="D41">
            <v>0</v>
          </cell>
        </row>
        <row r="42">
          <cell r="A42" t="str">
            <v>2128</v>
          </cell>
          <cell r="B42" t="str">
            <v>Alte active corporale</v>
          </cell>
          <cell r="C42">
            <v>0</v>
          </cell>
          <cell r="D42">
            <v>0</v>
          </cell>
        </row>
        <row r="43">
          <cell r="A43" t="str">
            <v>231</v>
          </cell>
          <cell r="B43" t="str">
            <v>Imobilizari in curs corporale</v>
          </cell>
          <cell r="C43">
            <v>990043871</v>
          </cell>
          <cell r="D43">
            <v>0</v>
          </cell>
        </row>
        <row r="44">
          <cell r="A44" t="str">
            <v>231.</v>
          </cell>
          <cell r="B44" t="str">
            <v>Grup social</v>
          </cell>
          <cell r="C44">
            <v>990043871</v>
          </cell>
          <cell r="D44">
            <v>0</v>
          </cell>
        </row>
        <row r="45">
          <cell r="A45" t="str">
            <v>231.01</v>
          </cell>
          <cell r="B45" t="str">
            <v>Grup social</v>
          </cell>
          <cell r="C45">
            <v>0</v>
          </cell>
          <cell r="D45">
            <v>0</v>
          </cell>
        </row>
        <row r="46">
          <cell r="A46" t="str">
            <v>231.02</v>
          </cell>
          <cell r="B46" t="str">
            <v>Canalizare exterioara</v>
          </cell>
          <cell r="C46">
            <v>0</v>
          </cell>
          <cell r="D46">
            <v>0</v>
          </cell>
        </row>
        <row r="47">
          <cell r="A47" t="str">
            <v>231.03</v>
          </cell>
          <cell r="B47" t="str">
            <v>Platforma curte</v>
          </cell>
          <cell r="C47">
            <v>0</v>
          </cell>
          <cell r="D47">
            <v>0</v>
          </cell>
        </row>
        <row r="48">
          <cell r="A48" t="str">
            <v>231.04</v>
          </cell>
          <cell r="B48" t="str">
            <v>Platforma exterioara</v>
          </cell>
          <cell r="C48">
            <v>0</v>
          </cell>
          <cell r="D48">
            <v>0</v>
          </cell>
        </row>
        <row r="49">
          <cell r="A49" t="str">
            <v>231.05</v>
          </cell>
          <cell r="B49" t="str">
            <v>Hala productie "Butler"</v>
          </cell>
          <cell r="C49">
            <v>0</v>
          </cell>
          <cell r="D49">
            <v>0</v>
          </cell>
        </row>
        <row r="50">
          <cell r="A50" t="str">
            <v>231.06</v>
          </cell>
          <cell r="B50" t="str">
            <v>Pod canal centura</v>
          </cell>
          <cell r="C50">
            <v>0</v>
          </cell>
          <cell r="D50">
            <v>0</v>
          </cell>
        </row>
        <row r="51">
          <cell r="A51" t="str">
            <v>231.07</v>
          </cell>
          <cell r="B51" t="str">
            <v>Recipient tampon</v>
          </cell>
          <cell r="C51">
            <v>0</v>
          </cell>
          <cell r="D51">
            <v>0</v>
          </cell>
        </row>
        <row r="52">
          <cell r="A52" t="str">
            <v>231.08</v>
          </cell>
          <cell r="B52" t="str">
            <v>Moderniz.grup adm-tiv</v>
          </cell>
          <cell r="C52">
            <v>0</v>
          </cell>
          <cell r="D52">
            <v>0</v>
          </cell>
        </row>
        <row r="53">
          <cell r="A53" t="str">
            <v>231.09</v>
          </cell>
          <cell r="B53" t="str">
            <v>Put forat</v>
          </cell>
          <cell r="C53">
            <v>0</v>
          </cell>
          <cell r="D53">
            <v>0</v>
          </cell>
        </row>
        <row r="54">
          <cell r="A54" t="str">
            <v>231.10</v>
          </cell>
          <cell r="B54" t="str">
            <v>Rampa incarc.-descarc.</v>
          </cell>
          <cell r="C54">
            <v>0</v>
          </cell>
          <cell r="D54">
            <v>0</v>
          </cell>
        </row>
        <row r="55">
          <cell r="A55" t="str">
            <v>231.11</v>
          </cell>
          <cell r="B55" t="str">
            <v>Hala Butler II</v>
          </cell>
          <cell r="C55">
            <v>990043871</v>
          </cell>
          <cell r="D55">
            <v>0</v>
          </cell>
        </row>
        <row r="56">
          <cell r="A56" t="str">
            <v>267</v>
          </cell>
          <cell r="B56" t="str">
            <v>Creante imobilizate</v>
          </cell>
          <cell r="C56">
            <v>0</v>
          </cell>
          <cell r="D56">
            <v>0</v>
          </cell>
        </row>
        <row r="57">
          <cell r="A57" t="str">
            <v>2677</v>
          </cell>
          <cell r="B57" t="str">
            <v>Alte creante imobilizate</v>
          </cell>
          <cell r="C57">
            <v>0</v>
          </cell>
          <cell r="D57">
            <v>0</v>
          </cell>
        </row>
        <row r="58">
          <cell r="A58" t="str">
            <v>280</v>
          </cell>
          <cell r="B58" t="str">
            <v>Amortizari privind imobilizarile necorporale</v>
          </cell>
          <cell r="C58">
            <v>0</v>
          </cell>
          <cell r="D58">
            <v>0</v>
          </cell>
        </row>
        <row r="59">
          <cell r="A59" t="str">
            <v>2801</v>
          </cell>
          <cell r="B59" t="str">
            <v>Amortizarea cheltuielilor de constituire</v>
          </cell>
          <cell r="C59">
            <v>0</v>
          </cell>
          <cell r="D59">
            <v>0</v>
          </cell>
        </row>
        <row r="60">
          <cell r="A60" t="str">
            <v>2808</v>
          </cell>
          <cell r="B60" t="str">
            <v>Amortizarea altor imobilizari necorporale</v>
          </cell>
          <cell r="C60">
            <v>0</v>
          </cell>
          <cell r="D60">
            <v>0</v>
          </cell>
        </row>
        <row r="61">
          <cell r="A61" t="str">
            <v>281</v>
          </cell>
          <cell r="B61" t="str">
            <v>Amortizari privind imobilizarile corporale</v>
          </cell>
          <cell r="C61">
            <v>0</v>
          </cell>
          <cell r="D61">
            <v>67314531</v>
          </cell>
        </row>
        <row r="62">
          <cell r="A62" t="str">
            <v>2811</v>
          </cell>
          <cell r="B62" t="str">
            <v>Amortiz.constructiilor</v>
          </cell>
          <cell r="C62">
            <v>0</v>
          </cell>
          <cell r="D62">
            <v>20483056</v>
          </cell>
        </row>
        <row r="63">
          <cell r="A63" t="str">
            <v>2812</v>
          </cell>
          <cell r="B63" t="str">
            <v>Amortiz.echip.tehnologice</v>
          </cell>
          <cell r="C63">
            <v>0</v>
          </cell>
          <cell r="D63">
            <v>545031</v>
          </cell>
        </row>
        <row r="64">
          <cell r="A64" t="str">
            <v>2813</v>
          </cell>
          <cell r="B64" t="str">
            <v>Amortiz.apar,inst.mas,contr,regl.</v>
          </cell>
          <cell r="C64">
            <v>0</v>
          </cell>
          <cell r="D64">
            <v>39102089</v>
          </cell>
        </row>
        <row r="65">
          <cell r="A65" t="str">
            <v>2814</v>
          </cell>
          <cell r="B65" t="str">
            <v>Amortiz.mijl.de transport</v>
          </cell>
          <cell r="C65">
            <v>0</v>
          </cell>
          <cell r="D65">
            <v>5888343</v>
          </cell>
        </row>
        <row r="66">
          <cell r="A66" t="str">
            <v>2815</v>
          </cell>
          <cell r="B66" t="str">
            <v>Amortizarea mijloacelor de transport</v>
          </cell>
          <cell r="C66">
            <v>0</v>
          </cell>
          <cell r="D66">
            <v>0</v>
          </cell>
        </row>
        <row r="67">
          <cell r="A67" t="str">
            <v>2816</v>
          </cell>
          <cell r="B67" t="str">
            <v>Amortiz.mobilier,birotica...</v>
          </cell>
          <cell r="C67">
            <v>0</v>
          </cell>
          <cell r="D67">
            <v>1296012</v>
          </cell>
        </row>
        <row r="68">
          <cell r="A68" t="str">
            <v>2817</v>
          </cell>
          <cell r="B68" t="str">
            <v>Amortiz.unelt,dispoz,mobilier,birot.</v>
          </cell>
          <cell r="C68">
            <v>0</v>
          </cell>
          <cell r="D68">
            <v>0</v>
          </cell>
        </row>
        <row r="69">
          <cell r="A69" t="str">
            <v>2818</v>
          </cell>
          <cell r="B69" t="str">
            <v>Amortizarea accesoriilor de productie si inventaru</v>
          </cell>
          <cell r="C69">
            <v>0</v>
          </cell>
          <cell r="D69">
            <v>0</v>
          </cell>
        </row>
        <row r="70">
          <cell r="A70" t="str">
            <v>301</v>
          </cell>
          <cell r="B70" t="str">
            <v>Materiale consumabile</v>
          </cell>
          <cell r="C70">
            <v>196215502.98</v>
          </cell>
          <cell r="D70">
            <v>161538895</v>
          </cell>
        </row>
        <row r="71">
          <cell r="A71" t="str">
            <v>3011</v>
          </cell>
          <cell r="B71" t="str">
            <v>Materiale auxiliare</v>
          </cell>
          <cell r="C71">
            <v>0</v>
          </cell>
          <cell r="D71">
            <v>0</v>
          </cell>
        </row>
        <row r="72">
          <cell r="A72" t="str">
            <v>3011.1</v>
          </cell>
          <cell r="B72" t="str">
            <v>Mater.intretin.-intern</v>
          </cell>
          <cell r="C72">
            <v>0</v>
          </cell>
          <cell r="D72">
            <v>0</v>
          </cell>
        </row>
        <row r="73">
          <cell r="A73" t="str">
            <v>3011.2</v>
          </cell>
          <cell r="B73" t="str">
            <v>Mater.intretinere-VOGT</v>
          </cell>
          <cell r="C73">
            <v>0</v>
          </cell>
          <cell r="D73">
            <v>0</v>
          </cell>
        </row>
        <row r="74">
          <cell r="A74" t="str">
            <v>3012</v>
          </cell>
          <cell r="B74" t="str">
            <v>Combustibili</v>
          </cell>
          <cell r="C74">
            <v>17222921.65</v>
          </cell>
          <cell r="D74">
            <v>18030362</v>
          </cell>
        </row>
        <row r="75">
          <cell r="A75" t="str">
            <v>3014</v>
          </cell>
          <cell r="B75" t="str">
            <v>Piese de schimb</v>
          </cell>
          <cell r="C75">
            <v>46019838.14</v>
          </cell>
          <cell r="D75">
            <v>80795401</v>
          </cell>
        </row>
        <row r="76">
          <cell r="A76" t="str">
            <v>3014.1</v>
          </cell>
          <cell r="B76" t="str">
            <v>Piese de schimb-intern</v>
          </cell>
          <cell r="C76">
            <v>0</v>
          </cell>
          <cell r="D76">
            <v>0</v>
          </cell>
        </row>
        <row r="77">
          <cell r="A77" t="str">
            <v>3014.2</v>
          </cell>
          <cell r="B77" t="str">
            <v>Piese de schimb-VOGT</v>
          </cell>
          <cell r="C77">
            <v>46019838.14</v>
          </cell>
          <cell r="D77">
            <v>80795401</v>
          </cell>
        </row>
        <row r="78">
          <cell r="A78" t="str">
            <v>3018</v>
          </cell>
          <cell r="B78" t="str">
            <v>Alte materiale consumabile</v>
          </cell>
          <cell r="C78">
            <v>132972743.19</v>
          </cell>
          <cell r="D78">
            <v>62713132</v>
          </cell>
        </row>
        <row r="79">
          <cell r="A79" t="str">
            <v>3018.1</v>
          </cell>
          <cell r="B79" t="str">
            <v>Alte mater.consumab.-intern</v>
          </cell>
          <cell r="C79">
            <v>465962</v>
          </cell>
          <cell r="D79">
            <v>856552</v>
          </cell>
        </row>
        <row r="80">
          <cell r="A80" t="str">
            <v>3018.2</v>
          </cell>
          <cell r="B80" t="str">
            <v>Alte mater.consumab.-VOGT</v>
          </cell>
          <cell r="C80">
            <v>132228559.19</v>
          </cell>
          <cell r="D80">
            <v>61578358</v>
          </cell>
        </row>
        <row r="81">
          <cell r="A81" t="str">
            <v>3018.3</v>
          </cell>
          <cell r="B81" t="str">
            <v>Alte mater.consumab.-ATS</v>
          </cell>
          <cell r="C81">
            <v>278222</v>
          </cell>
          <cell r="D81">
            <v>278222</v>
          </cell>
        </row>
        <row r="82">
          <cell r="A82" t="str">
            <v>321</v>
          </cell>
          <cell r="B82" t="str">
            <v>Obiecte de inventar</v>
          </cell>
          <cell r="C82">
            <v>18117792</v>
          </cell>
          <cell r="D82">
            <v>0</v>
          </cell>
        </row>
        <row r="83">
          <cell r="A83" t="str">
            <v>321.</v>
          </cell>
          <cell r="B83" t="str">
            <v>Obiecte de inventar-intern</v>
          </cell>
          <cell r="C83">
            <v>18117792</v>
          </cell>
          <cell r="D83">
            <v>0</v>
          </cell>
        </row>
        <row r="84">
          <cell r="A84" t="str">
            <v>321.01</v>
          </cell>
          <cell r="B84" t="str">
            <v>Obiecte de inventar-intern</v>
          </cell>
          <cell r="C84">
            <v>18117792</v>
          </cell>
          <cell r="D84">
            <v>0</v>
          </cell>
        </row>
        <row r="85">
          <cell r="A85" t="str">
            <v>321.02</v>
          </cell>
          <cell r="B85" t="str">
            <v>Obiecte de inventar-VOGT</v>
          </cell>
          <cell r="C85">
            <v>0</v>
          </cell>
          <cell r="D85">
            <v>0</v>
          </cell>
        </row>
        <row r="86">
          <cell r="A86" t="str">
            <v>322</v>
          </cell>
          <cell r="B86" t="str">
            <v>Uzura obiectelor de inventar</v>
          </cell>
          <cell r="C86">
            <v>0</v>
          </cell>
          <cell r="D86">
            <v>18117792</v>
          </cell>
        </row>
        <row r="87">
          <cell r="A87" t="str">
            <v>378</v>
          </cell>
          <cell r="B87" t="str">
            <v>Diferente de pret la marfuri</v>
          </cell>
          <cell r="C87">
            <v>0</v>
          </cell>
          <cell r="D87">
            <v>0</v>
          </cell>
        </row>
        <row r="88">
          <cell r="A88" t="str">
            <v>401</v>
          </cell>
          <cell r="B88" t="str">
            <v>Furnizori</v>
          </cell>
          <cell r="C88">
            <v>196289648</v>
          </cell>
          <cell r="D88">
            <v>162381734</v>
          </cell>
        </row>
        <row r="89">
          <cell r="A89" t="str">
            <v>401.</v>
          </cell>
          <cell r="B89" t="str">
            <v>Furnizori interni</v>
          </cell>
          <cell r="C89">
            <v>196289648</v>
          </cell>
          <cell r="D89">
            <v>162381734</v>
          </cell>
        </row>
        <row r="90">
          <cell r="A90" t="str">
            <v>401.98</v>
          </cell>
          <cell r="B90" t="str">
            <v>Furnizori interni</v>
          </cell>
          <cell r="C90">
            <v>188801439</v>
          </cell>
          <cell r="D90">
            <v>154383234</v>
          </cell>
        </row>
        <row r="91">
          <cell r="A91" t="str">
            <v>401.99</v>
          </cell>
          <cell r="B91" t="str">
            <v>Colaboratori</v>
          </cell>
          <cell r="C91">
            <v>7488209</v>
          </cell>
          <cell r="D91">
            <v>7998500</v>
          </cell>
        </row>
        <row r="92">
          <cell r="A92" t="str">
            <v>404</v>
          </cell>
          <cell r="B92" t="str">
            <v>Furnizori de imobilizari</v>
          </cell>
          <cell r="C92">
            <v>1107942206</v>
          </cell>
          <cell r="D92">
            <v>1107942206</v>
          </cell>
        </row>
        <row r="93">
          <cell r="A93" t="str">
            <v>404.</v>
          </cell>
          <cell r="B93" t="str">
            <v>Furnizori de imobilizari</v>
          </cell>
          <cell r="C93">
            <v>1107942206</v>
          </cell>
          <cell r="D93">
            <v>1107942206</v>
          </cell>
        </row>
        <row r="94">
          <cell r="A94" t="str">
            <v>404.98</v>
          </cell>
          <cell r="B94" t="str">
            <v>Furnizori de imobilizari</v>
          </cell>
          <cell r="C94">
            <v>1107942206</v>
          </cell>
          <cell r="D94">
            <v>1107942206</v>
          </cell>
        </row>
        <row r="95">
          <cell r="A95" t="str">
            <v>409</v>
          </cell>
          <cell r="B95" t="str">
            <v>Avansuri acordate furnizorilor</v>
          </cell>
          <cell r="C95">
            <v>931043871</v>
          </cell>
          <cell r="D95">
            <v>931043871</v>
          </cell>
        </row>
        <row r="96">
          <cell r="A96" t="str">
            <v>409.</v>
          </cell>
          <cell r="B96" t="str">
            <v>Avansuri furn. interni</v>
          </cell>
          <cell r="C96">
            <v>931043871</v>
          </cell>
          <cell r="D96">
            <v>931043871</v>
          </cell>
        </row>
        <row r="97">
          <cell r="A97" t="str">
            <v>409.98</v>
          </cell>
          <cell r="B97" t="str">
            <v>Avansuri furn. interni</v>
          </cell>
          <cell r="C97">
            <v>931043871</v>
          </cell>
          <cell r="D97">
            <v>931043871</v>
          </cell>
        </row>
        <row r="98">
          <cell r="A98" t="str">
            <v>411</v>
          </cell>
          <cell r="B98" t="str">
            <v>Clienti</v>
          </cell>
          <cell r="C98">
            <v>1457113456</v>
          </cell>
          <cell r="D98">
            <v>1344564818</v>
          </cell>
        </row>
        <row r="99">
          <cell r="A99" t="str">
            <v>411.</v>
          </cell>
          <cell r="B99" t="str">
            <v>Clienti VOGT</v>
          </cell>
          <cell r="C99">
            <v>1457113456</v>
          </cell>
          <cell r="D99">
            <v>1344564818</v>
          </cell>
        </row>
        <row r="100">
          <cell r="A100" t="str">
            <v>411.01</v>
          </cell>
          <cell r="B100" t="str">
            <v>Clienti VOGT</v>
          </cell>
          <cell r="C100">
            <v>1247693362</v>
          </cell>
          <cell r="D100">
            <v>1247693362</v>
          </cell>
        </row>
        <row r="101">
          <cell r="A101" t="str">
            <v>411.02</v>
          </cell>
          <cell r="B101" t="str">
            <v>Clienti VOGT AUSTRIA</v>
          </cell>
          <cell r="C101">
            <v>200378522</v>
          </cell>
          <cell r="D101">
            <v>87829884</v>
          </cell>
        </row>
        <row r="102">
          <cell r="A102" t="str">
            <v>411.98</v>
          </cell>
          <cell r="B102" t="str">
            <v>Clienti intern</v>
          </cell>
          <cell r="C102">
            <v>9041572</v>
          </cell>
          <cell r="D102">
            <v>9041572</v>
          </cell>
        </row>
        <row r="103">
          <cell r="A103" t="str">
            <v>419</v>
          </cell>
          <cell r="B103" t="str">
            <v>Clienti - creditori</v>
          </cell>
          <cell r="C103">
            <v>1247693362</v>
          </cell>
          <cell r="D103">
            <v>159813619</v>
          </cell>
        </row>
        <row r="104">
          <cell r="A104" t="str">
            <v>419.</v>
          </cell>
          <cell r="B104" t="str">
            <v>Clienti-creditori VOGT</v>
          </cell>
          <cell r="C104">
            <v>1247693362</v>
          </cell>
          <cell r="D104">
            <v>159813619</v>
          </cell>
        </row>
        <row r="105">
          <cell r="A105" t="str">
            <v>419.01</v>
          </cell>
          <cell r="B105" t="str">
            <v>Clienti-creditori VOGT</v>
          </cell>
          <cell r="C105">
            <v>1247693362</v>
          </cell>
          <cell r="D105">
            <v>159813619</v>
          </cell>
        </row>
        <row r="106">
          <cell r="A106" t="str">
            <v>421</v>
          </cell>
          <cell r="B106" t="str">
            <v>Personal-remuneratii datorate</v>
          </cell>
          <cell r="C106">
            <v>776834571</v>
          </cell>
          <cell r="D106">
            <v>859518280</v>
          </cell>
        </row>
        <row r="107">
          <cell r="A107" t="str">
            <v>423</v>
          </cell>
          <cell r="B107" t="str">
            <v>Personal-ajutoare materiale datorate</v>
          </cell>
          <cell r="C107">
            <v>44249624</v>
          </cell>
          <cell r="D107">
            <v>39243110</v>
          </cell>
        </row>
        <row r="108">
          <cell r="A108" t="str">
            <v>423.</v>
          </cell>
          <cell r="B108" t="str">
            <v>Indemnizatii de boala</v>
          </cell>
          <cell r="C108">
            <v>44249624</v>
          </cell>
          <cell r="D108">
            <v>39243110</v>
          </cell>
        </row>
        <row r="109">
          <cell r="A109" t="str">
            <v>423.01</v>
          </cell>
          <cell r="B109" t="str">
            <v>Indemnizatii de boala</v>
          </cell>
          <cell r="C109">
            <v>44249624</v>
          </cell>
          <cell r="D109">
            <v>39243110</v>
          </cell>
        </row>
        <row r="110">
          <cell r="A110" t="str">
            <v>423.02</v>
          </cell>
          <cell r="B110" t="str">
            <v>Indemnizatii de deces</v>
          </cell>
          <cell r="C110">
            <v>0</v>
          </cell>
          <cell r="D110">
            <v>0</v>
          </cell>
        </row>
        <row r="111">
          <cell r="A111" t="str">
            <v>425</v>
          </cell>
          <cell r="B111" t="str">
            <v>Avansuri acordate personalului</v>
          </cell>
          <cell r="C111">
            <v>280680000</v>
          </cell>
          <cell r="D111">
            <v>267380000</v>
          </cell>
        </row>
        <row r="112">
          <cell r="A112" t="str">
            <v>425.</v>
          </cell>
          <cell r="B112" t="str">
            <v>Avans salarii</v>
          </cell>
          <cell r="C112">
            <v>280680000</v>
          </cell>
          <cell r="D112">
            <v>267380000</v>
          </cell>
        </row>
        <row r="113">
          <cell r="A113" t="str">
            <v>425.01</v>
          </cell>
          <cell r="B113" t="str">
            <v>Avans salarii</v>
          </cell>
          <cell r="C113">
            <v>251330000</v>
          </cell>
          <cell r="D113">
            <v>253730000</v>
          </cell>
        </row>
        <row r="114">
          <cell r="A114" t="str">
            <v>425.02</v>
          </cell>
          <cell r="B114" t="str">
            <v>Avans concediu odihna</v>
          </cell>
          <cell r="C114">
            <v>29350000</v>
          </cell>
          <cell r="D114">
            <v>13650000</v>
          </cell>
        </row>
        <row r="115">
          <cell r="A115" t="str">
            <v>425.03</v>
          </cell>
          <cell r="B115" t="str">
            <v>Alte avansuri</v>
          </cell>
          <cell r="C115">
            <v>0</v>
          </cell>
          <cell r="D115">
            <v>0</v>
          </cell>
        </row>
        <row r="116">
          <cell r="A116" t="str">
            <v>427</v>
          </cell>
          <cell r="B116" t="str">
            <v>Retineri din remuneratii datorate tertilor</v>
          </cell>
          <cell r="C116">
            <v>9604000</v>
          </cell>
          <cell r="D116">
            <v>12033000</v>
          </cell>
        </row>
        <row r="117">
          <cell r="A117" t="str">
            <v>427.</v>
          </cell>
          <cell r="B117" t="str">
            <v>B.I.R. Jimbolia</v>
          </cell>
          <cell r="C117">
            <v>9604000</v>
          </cell>
          <cell r="D117">
            <v>12033000</v>
          </cell>
        </row>
        <row r="118">
          <cell r="A118" t="str">
            <v>427.01</v>
          </cell>
          <cell r="B118" t="str">
            <v>B.I.R. Jimbolia</v>
          </cell>
          <cell r="C118">
            <v>7654000</v>
          </cell>
          <cell r="D118">
            <v>6933000</v>
          </cell>
        </row>
        <row r="119">
          <cell r="A119" t="str">
            <v>427.02</v>
          </cell>
          <cell r="B119" t="str">
            <v>Banca de credit coop.-Jimbolia</v>
          </cell>
          <cell r="C119">
            <v>1950000</v>
          </cell>
          <cell r="D119">
            <v>4400000</v>
          </cell>
        </row>
        <row r="120">
          <cell r="A120" t="str">
            <v>427.03</v>
          </cell>
          <cell r="B120" t="str">
            <v>CEC Timisoara</v>
          </cell>
          <cell r="C120">
            <v>0</v>
          </cell>
          <cell r="D120">
            <v>0</v>
          </cell>
        </row>
        <row r="121">
          <cell r="A121" t="str">
            <v>427.04</v>
          </cell>
          <cell r="B121" t="str">
            <v>Bancpost SA Timisoara</v>
          </cell>
          <cell r="C121">
            <v>0</v>
          </cell>
          <cell r="D121">
            <v>0</v>
          </cell>
        </row>
        <row r="122">
          <cell r="A122" t="str">
            <v>427.05</v>
          </cell>
          <cell r="B122" t="str">
            <v>Jimapaterm Serv SA Jimbolia</v>
          </cell>
          <cell r="C122">
            <v>0</v>
          </cell>
          <cell r="D122">
            <v>500000</v>
          </cell>
        </row>
        <row r="123">
          <cell r="A123" t="str">
            <v>427.06</v>
          </cell>
          <cell r="B123" t="str">
            <v>Coop.Credit Carpinis</v>
          </cell>
          <cell r="C123">
            <v>0</v>
          </cell>
          <cell r="D123">
            <v>0</v>
          </cell>
        </row>
        <row r="124">
          <cell r="A124" t="str">
            <v>427.07</v>
          </cell>
          <cell r="B124" t="str">
            <v>Trezor Jimbolia</v>
          </cell>
          <cell r="C124">
            <v>0</v>
          </cell>
          <cell r="D124">
            <v>200000</v>
          </cell>
        </row>
        <row r="125">
          <cell r="A125" t="str">
            <v>427.08</v>
          </cell>
          <cell r="B125" t="str">
            <v>Pati Product SRL</v>
          </cell>
          <cell r="C125">
            <v>0</v>
          </cell>
          <cell r="D125">
            <v>0</v>
          </cell>
        </row>
        <row r="126">
          <cell r="A126" t="str">
            <v>428</v>
          </cell>
          <cell r="B126" t="str">
            <v>Alte datorii si creante in legatura cu personalul</v>
          </cell>
          <cell r="C126">
            <v>928774</v>
          </cell>
          <cell r="D126">
            <v>28774</v>
          </cell>
        </row>
        <row r="127">
          <cell r="A127" t="str">
            <v>4282</v>
          </cell>
          <cell r="B127" t="str">
            <v>Alte creante in legatura cu personalul</v>
          </cell>
          <cell r="C127">
            <v>928774</v>
          </cell>
          <cell r="D127">
            <v>28774</v>
          </cell>
        </row>
        <row r="128">
          <cell r="A128" t="str">
            <v>431</v>
          </cell>
          <cell r="B128" t="str">
            <v>Asigurari sociale</v>
          </cell>
          <cell r="C128">
            <v>334413640</v>
          </cell>
          <cell r="D128">
            <v>419683191</v>
          </cell>
        </row>
        <row r="129">
          <cell r="A129" t="str">
            <v>4311</v>
          </cell>
          <cell r="B129" t="str">
            <v>Contributia unitatii la asigurarile sociale</v>
          </cell>
          <cell r="C129">
            <v>303531104</v>
          </cell>
          <cell r="D129">
            <v>382300596</v>
          </cell>
        </row>
        <row r="130">
          <cell r="A130" t="str">
            <v>4311.1</v>
          </cell>
          <cell r="B130" t="str">
            <v>C.A.S.-30%</v>
          </cell>
          <cell r="C130">
            <v>203571331</v>
          </cell>
          <cell r="D130">
            <v>257855484</v>
          </cell>
        </row>
        <row r="131">
          <cell r="A131" t="str">
            <v>4311.2</v>
          </cell>
          <cell r="B131" t="str">
            <v>Contr.7% sanat.-angajator</v>
          </cell>
          <cell r="C131">
            <v>48221830</v>
          </cell>
          <cell r="D131">
            <v>60544309</v>
          </cell>
        </row>
        <row r="132">
          <cell r="A132" t="str">
            <v>4311.3</v>
          </cell>
          <cell r="B132" t="str">
            <v>Contr.7% sanat.-asigurati</v>
          </cell>
          <cell r="C132">
            <v>51737943</v>
          </cell>
          <cell r="D132">
            <v>63900803</v>
          </cell>
        </row>
        <row r="133">
          <cell r="A133" t="str">
            <v>4312</v>
          </cell>
          <cell r="B133" t="str">
            <v>Contrib.5% pensia suplim.</v>
          </cell>
          <cell r="C133">
            <v>30882536</v>
          </cell>
          <cell r="D133">
            <v>37382595</v>
          </cell>
        </row>
        <row r="134">
          <cell r="A134" t="str">
            <v>437</v>
          </cell>
          <cell r="B134" t="str">
            <v>Ajutor de somaj</v>
          </cell>
          <cell r="C134">
            <v>40748000</v>
          </cell>
          <cell r="D134">
            <v>50825060</v>
          </cell>
        </row>
        <row r="135">
          <cell r="A135" t="str">
            <v>4371</v>
          </cell>
          <cell r="B135" t="str">
            <v>Contrib.5% somaj unitate</v>
          </cell>
          <cell r="C135">
            <v>34444164</v>
          </cell>
          <cell r="D135">
            <v>43245935</v>
          </cell>
        </row>
        <row r="136">
          <cell r="A136" t="str">
            <v>4372</v>
          </cell>
          <cell r="B136" t="str">
            <v>Contrib.1% somaj personal</v>
          </cell>
          <cell r="C136">
            <v>6303836</v>
          </cell>
          <cell r="D136">
            <v>7579125</v>
          </cell>
        </row>
        <row r="137">
          <cell r="A137" t="str">
            <v>441</v>
          </cell>
          <cell r="B137" t="str">
            <v>Impozitul pe profit</v>
          </cell>
          <cell r="C137">
            <v>0</v>
          </cell>
          <cell r="D137">
            <v>0</v>
          </cell>
        </row>
        <row r="138">
          <cell r="A138" t="str">
            <v>442</v>
          </cell>
          <cell r="B138" t="str">
            <v>Taxa pe valoarea adaugata</v>
          </cell>
          <cell r="C138">
            <v>517311524.2</v>
          </cell>
          <cell r="D138">
            <v>957731163.1</v>
          </cell>
        </row>
        <row r="139">
          <cell r="A139" t="str">
            <v>4424</v>
          </cell>
          <cell r="B139" t="str">
            <v>TVA de recuperat</v>
          </cell>
          <cell r="C139">
            <v>257212150.1</v>
          </cell>
          <cell r="D139">
            <v>697631789</v>
          </cell>
        </row>
        <row r="140">
          <cell r="A140" t="str">
            <v>4426</v>
          </cell>
          <cell r="B140" t="str">
            <v>TVA deductibila</v>
          </cell>
          <cell r="C140">
            <v>258655762.1</v>
          </cell>
          <cell r="D140">
            <v>258655762.1</v>
          </cell>
        </row>
        <row r="141">
          <cell r="A141" t="str">
            <v>4427</v>
          </cell>
          <cell r="B141" t="str">
            <v>TVA colectata</v>
          </cell>
          <cell r="C141">
            <v>1443612</v>
          </cell>
          <cell r="D141">
            <v>1443612</v>
          </cell>
        </row>
        <row r="142">
          <cell r="A142" t="str">
            <v>444</v>
          </cell>
          <cell r="B142" t="str">
            <v>Impozitul pe salarii</v>
          </cell>
          <cell r="C142">
            <v>56884046</v>
          </cell>
          <cell r="D142">
            <v>69322439</v>
          </cell>
        </row>
        <row r="143">
          <cell r="A143" t="str">
            <v>445</v>
          </cell>
          <cell r="B143" t="str">
            <v>Subventii</v>
          </cell>
          <cell r="C143">
            <v>595262441</v>
          </cell>
          <cell r="D143">
            <v>0</v>
          </cell>
        </row>
        <row r="144">
          <cell r="A144" t="str">
            <v>445.</v>
          </cell>
          <cell r="B144" t="str">
            <v>Subventii-Erlau</v>
          </cell>
          <cell r="C144">
            <v>595262441</v>
          </cell>
          <cell r="D144">
            <v>0</v>
          </cell>
        </row>
        <row r="145">
          <cell r="A145" t="str">
            <v>445.01</v>
          </cell>
          <cell r="B145" t="str">
            <v>Subventii-Erlau</v>
          </cell>
          <cell r="C145">
            <v>595262441</v>
          </cell>
          <cell r="D145">
            <v>0</v>
          </cell>
        </row>
        <row r="146">
          <cell r="A146" t="str">
            <v>446</v>
          </cell>
          <cell r="B146" t="str">
            <v>Alte impozite, taxe si varsaminte asimilate</v>
          </cell>
          <cell r="C146">
            <v>165892197.26</v>
          </cell>
          <cell r="D146">
            <v>144174889.26</v>
          </cell>
        </row>
        <row r="147">
          <cell r="A147" t="str">
            <v>446.</v>
          </cell>
          <cell r="B147" t="str">
            <v>Taxa vamala</v>
          </cell>
          <cell r="C147">
            <v>165892197.26</v>
          </cell>
          <cell r="D147">
            <v>144174889.26</v>
          </cell>
        </row>
        <row r="148">
          <cell r="A148" t="str">
            <v>446.01</v>
          </cell>
          <cell r="B148" t="str">
            <v>Taxa vamala</v>
          </cell>
          <cell r="C148">
            <v>42579322.26</v>
          </cell>
          <cell r="D148">
            <v>42579322.26</v>
          </cell>
        </row>
        <row r="149">
          <cell r="A149" t="str">
            <v>446.02</v>
          </cell>
          <cell r="B149" t="str">
            <v>Comision vamal</v>
          </cell>
          <cell r="C149">
            <v>8688778</v>
          </cell>
          <cell r="D149">
            <v>8688778</v>
          </cell>
        </row>
        <row r="150">
          <cell r="A150" t="str">
            <v>446.03</v>
          </cell>
          <cell r="B150" t="str">
            <v>TVA datorat la importuri</v>
          </cell>
          <cell r="C150">
            <v>33906789</v>
          </cell>
          <cell r="D150">
            <v>33906789</v>
          </cell>
        </row>
        <row r="151">
          <cell r="A151" t="str">
            <v>446.04</v>
          </cell>
          <cell r="B151" t="str">
            <v>Taxa firma</v>
          </cell>
          <cell r="C151">
            <v>0</v>
          </cell>
          <cell r="D151">
            <v>0</v>
          </cell>
        </row>
        <row r="152">
          <cell r="A152" t="str">
            <v>446.05</v>
          </cell>
          <cell r="B152" t="str">
            <v>Taxa mijloace transport</v>
          </cell>
          <cell r="C152">
            <v>84000</v>
          </cell>
          <cell r="D152">
            <v>0</v>
          </cell>
        </row>
        <row r="153">
          <cell r="A153" t="str">
            <v>446.06</v>
          </cell>
          <cell r="B153" t="str">
            <v>Accize</v>
          </cell>
          <cell r="C153">
            <v>0</v>
          </cell>
          <cell r="D153">
            <v>0</v>
          </cell>
        </row>
        <row r="154">
          <cell r="A154" t="str">
            <v>446.07</v>
          </cell>
          <cell r="B154" t="str">
            <v>Taxa de timbru</v>
          </cell>
          <cell r="C154">
            <v>0</v>
          </cell>
          <cell r="D154">
            <v>0</v>
          </cell>
        </row>
        <row r="155">
          <cell r="A155" t="str">
            <v>446.08</v>
          </cell>
          <cell r="B155" t="str">
            <v>Taxa concesionare teren</v>
          </cell>
          <cell r="C155">
            <v>0</v>
          </cell>
          <cell r="D155">
            <v>0</v>
          </cell>
        </row>
        <row r="156">
          <cell r="A156" t="str">
            <v>446.09</v>
          </cell>
          <cell r="B156" t="str">
            <v>Taxa fond special drumuri</v>
          </cell>
          <cell r="C156">
            <v>0</v>
          </cell>
          <cell r="D156">
            <v>0</v>
          </cell>
        </row>
        <row r="157">
          <cell r="A157" t="str">
            <v>446.10</v>
          </cell>
          <cell r="B157" t="str">
            <v>Impozit venit colaboratori</v>
          </cell>
          <cell r="C157">
            <v>0</v>
          </cell>
          <cell r="D157">
            <v>0</v>
          </cell>
        </row>
        <row r="158">
          <cell r="A158" t="str">
            <v>446.11</v>
          </cell>
          <cell r="B158" t="str">
            <v>Impozit cladiri</v>
          </cell>
          <cell r="C158">
            <v>21422370</v>
          </cell>
          <cell r="D158">
            <v>0</v>
          </cell>
        </row>
        <row r="159">
          <cell r="A159" t="str">
            <v>446.12</v>
          </cell>
          <cell r="B159" t="str">
            <v>Taxa autoriz.constructii</v>
          </cell>
          <cell r="C159">
            <v>59000000</v>
          </cell>
          <cell r="D159">
            <v>59000000</v>
          </cell>
        </row>
        <row r="160">
          <cell r="A160" t="str">
            <v>446.13</v>
          </cell>
          <cell r="B160" t="str">
            <v>Impozit pe redeventa</v>
          </cell>
          <cell r="C160">
            <v>0</v>
          </cell>
          <cell r="D160">
            <v>0</v>
          </cell>
        </row>
        <row r="161">
          <cell r="A161" t="str">
            <v>446.14</v>
          </cell>
          <cell r="B161" t="str">
            <v>Impozit dobanda/nerezid.</v>
          </cell>
          <cell r="C161">
            <v>0</v>
          </cell>
          <cell r="D161">
            <v>0</v>
          </cell>
        </row>
        <row r="162">
          <cell r="A162" t="str">
            <v>446.15</v>
          </cell>
          <cell r="B162" t="str">
            <v>Alte impozite, taxe si varsaminte asimilate</v>
          </cell>
          <cell r="C162">
            <v>0</v>
          </cell>
          <cell r="D162">
            <v>0</v>
          </cell>
        </row>
        <row r="163">
          <cell r="A163" t="str">
            <v>446.16</v>
          </cell>
          <cell r="B163" t="str">
            <v>Impozit teren</v>
          </cell>
          <cell r="C163">
            <v>210938</v>
          </cell>
          <cell r="D163">
            <v>0</v>
          </cell>
        </row>
        <row r="164">
          <cell r="A164" t="str">
            <v>446.99</v>
          </cell>
          <cell r="B164" t="str">
            <v>Alte impoz.,taxe si vars.asimilate</v>
          </cell>
          <cell r="C164">
            <v>0</v>
          </cell>
          <cell r="D164">
            <v>0</v>
          </cell>
        </row>
        <row r="165">
          <cell r="A165" t="str">
            <v>447</v>
          </cell>
          <cell r="B165" t="str">
            <v>Fonduri speciale - taxe si varsaminte asimilate</v>
          </cell>
          <cell r="C165">
            <v>54756443</v>
          </cell>
          <cell r="D165">
            <v>63272780</v>
          </cell>
        </row>
        <row r="166">
          <cell r="A166" t="str">
            <v>447.</v>
          </cell>
          <cell r="B166" t="str">
            <v>Contrib.3% fd.solidarit.soc.</v>
          </cell>
          <cell r="C166">
            <v>54756443</v>
          </cell>
          <cell r="D166">
            <v>63272780</v>
          </cell>
        </row>
        <row r="167">
          <cell r="A167" t="str">
            <v>447.01</v>
          </cell>
          <cell r="B167" t="str">
            <v>Contrib.3% fd.solidarit.soc.</v>
          </cell>
          <cell r="C167">
            <v>32779019</v>
          </cell>
          <cell r="D167">
            <v>39487516</v>
          </cell>
        </row>
        <row r="168">
          <cell r="A168" t="str">
            <v>447.02</v>
          </cell>
          <cell r="B168" t="str">
            <v>Contrib.2% invatamant</v>
          </cell>
          <cell r="C168">
            <v>13777666</v>
          </cell>
          <cell r="D168">
            <v>17298374</v>
          </cell>
        </row>
        <row r="169">
          <cell r="A169" t="str">
            <v>447.03</v>
          </cell>
          <cell r="B169" t="str">
            <v>Comision 0,25% DPMOS</v>
          </cell>
          <cell r="C169">
            <v>8199758</v>
          </cell>
          <cell r="D169">
            <v>6486890</v>
          </cell>
        </row>
        <row r="170">
          <cell r="A170" t="str">
            <v>447O</v>
          </cell>
          <cell r="B170" t="str">
            <v>Contul 447 folosit anterior</v>
          </cell>
          <cell r="C170">
            <v>0</v>
          </cell>
          <cell r="D170">
            <v>0</v>
          </cell>
        </row>
        <row r="171">
          <cell r="A171" t="str">
            <v>448</v>
          </cell>
          <cell r="B171" t="str">
            <v>Alte datorii si creante cu bugetul statului</v>
          </cell>
          <cell r="C171">
            <v>0</v>
          </cell>
          <cell r="D171">
            <v>0</v>
          </cell>
        </row>
        <row r="172">
          <cell r="A172" t="str">
            <v>4481</v>
          </cell>
          <cell r="B172" t="str">
            <v>Alte datorii fata de bugetul statului</v>
          </cell>
          <cell r="C172">
            <v>0</v>
          </cell>
          <cell r="D172">
            <v>0</v>
          </cell>
        </row>
        <row r="173">
          <cell r="A173" t="str">
            <v>456</v>
          </cell>
          <cell r="B173" t="str">
            <v>Decontari cu asociatii privind capitalul</v>
          </cell>
          <cell r="C173">
            <v>0</v>
          </cell>
          <cell r="D173">
            <v>0</v>
          </cell>
        </row>
        <row r="174">
          <cell r="A174" t="str">
            <v>456.</v>
          </cell>
          <cell r="B174" t="str">
            <v>Decont.cu asoc.priv.capitalul-VOGT</v>
          </cell>
          <cell r="C174">
            <v>0</v>
          </cell>
          <cell r="D174">
            <v>0</v>
          </cell>
        </row>
        <row r="175">
          <cell r="A175" t="str">
            <v>456.01</v>
          </cell>
          <cell r="B175" t="str">
            <v>Decont.cu asoc.priv.capitalul-VOGT</v>
          </cell>
          <cell r="C175">
            <v>0</v>
          </cell>
          <cell r="D175">
            <v>0</v>
          </cell>
        </row>
        <row r="176">
          <cell r="A176" t="str">
            <v>461</v>
          </cell>
          <cell r="B176" t="str">
            <v>Debitori diversi</v>
          </cell>
          <cell r="C176">
            <v>145960</v>
          </cell>
          <cell r="D176">
            <v>145960</v>
          </cell>
        </row>
        <row r="177">
          <cell r="A177" t="str">
            <v>462</v>
          </cell>
          <cell r="B177" t="str">
            <v>Creditori diversi</v>
          </cell>
          <cell r="C177">
            <v>0</v>
          </cell>
          <cell r="D177">
            <v>0</v>
          </cell>
        </row>
        <row r="178">
          <cell r="A178" t="str">
            <v>471</v>
          </cell>
          <cell r="B178" t="str">
            <v>Cheltuieli inregistrate in avans</v>
          </cell>
          <cell r="C178">
            <v>-12164353</v>
          </cell>
          <cell r="D178">
            <v>7831753</v>
          </cell>
        </row>
        <row r="179">
          <cell r="A179" t="str">
            <v>471.</v>
          </cell>
          <cell r="B179" t="str">
            <v>Chelt.in avans-abonamente</v>
          </cell>
          <cell r="C179">
            <v>-12164353</v>
          </cell>
          <cell r="D179">
            <v>7831753</v>
          </cell>
        </row>
        <row r="180">
          <cell r="A180" t="str">
            <v>471.01</v>
          </cell>
          <cell r="B180" t="str">
            <v>Chelt.in avans-abonamente</v>
          </cell>
          <cell r="C180">
            <v>216000</v>
          </cell>
          <cell r="D180">
            <v>549317</v>
          </cell>
        </row>
        <row r="181">
          <cell r="A181" t="str">
            <v>471.02</v>
          </cell>
          <cell r="B181" t="str">
            <v>Taxe vama transf.util+3%</v>
          </cell>
          <cell r="C181">
            <v>-15517681</v>
          </cell>
          <cell r="D181">
            <v>0</v>
          </cell>
        </row>
        <row r="182">
          <cell r="A182" t="str">
            <v>471.03</v>
          </cell>
          <cell r="B182" t="str">
            <v>Anticipatie Jimapaterm</v>
          </cell>
          <cell r="C182">
            <v>47714</v>
          </cell>
          <cell r="D182">
            <v>0</v>
          </cell>
        </row>
        <row r="183">
          <cell r="A183" t="str">
            <v>471.04</v>
          </cell>
          <cell r="B183" t="str">
            <v>Dif.curs.nefav.ramb.credit VOGT</v>
          </cell>
          <cell r="C183">
            <v>0</v>
          </cell>
          <cell r="D183">
            <v>0</v>
          </cell>
        </row>
        <row r="184">
          <cell r="A184" t="str">
            <v>471.05</v>
          </cell>
          <cell r="B184" t="str">
            <v>Prima asig.-plata in avans</v>
          </cell>
          <cell r="C184">
            <v>3089614</v>
          </cell>
          <cell r="D184">
            <v>0</v>
          </cell>
        </row>
        <row r="185">
          <cell r="A185" t="str">
            <v>471.06</v>
          </cell>
          <cell r="B185" t="str">
            <v>Impozite si taxe locale</v>
          </cell>
          <cell r="C185">
            <v>0</v>
          </cell>
          <cell r="D185">
            <v>7282436</v>
          </cell>
        </row>
        <row r="186">
          <cell r="A186" t="str">
            <v>471.99</v>
          </cell>
          <cell r="B186" t="str">
            <v>Alte chelt.inreg.in avans</v>
          </cell>
          <cell r="C186">
            <v>0</v>
          </cell>
          <cell r="D186">
            <v>0</v>
          </cell>
        </row>
        <row r="187">
          <cell r="A187" t="str">
            <v>472</v>
          </cell>
          <cell r="B187" t="str">
            <v>Venituri inregistrate in avans</v>
          </cell>
          <cell r="C187">
            <v>0</v>
          </cell>
          <cell r="D187">
            <v>0</v>
          </cell>
        </row>
        <row r="188">
          <cell r="A188" t="str">
            <v>473</v>
          </cell>
          <cell r="B188" t="str">
            <v>Decontari din operatii in curs de clarificare</v>
          </cell>
          <cell r="C188">
            <v>214741</v>
          </cell>
          <cell r="D188">
            <v>3076635</v>
          </cell>
        </row>
        <row r="189">
          <cell r="A189" t="str">
            <v>473.</v>
          </cell>
          <cell r="B189" t="str">
            <v>Decontari din operatii in curs de clarificare</v>
          </cell>
          <cell r="C189">
            <v>214741</v>
          </cell>
          <cell r="D189">
            <v>3076635</v>
          </cell>
        </row>
        <row r="190">
          <cell r="A190" t="str">
            <v>473.01</v>
          </cell>
          <cell r="B190" t="str">
            <v>Decontari din operatii in curs de clarificare</v>
          </cell>
          <cell r="C190">
            <v>214741</v>
          </cell>
          <cell r="D190">
            <v>3076635</v>
          </cell>
        </row>
        <row r="191">
          <cell r="A191" t="str">
            <v>476</v>
          </cell>
          <cell r="B191" t="str">
            <v>Diferente de conversie-activ</v>
          </cell>
          <cell r="C191">
            <v>0</v>
          </cell>
          <cell r="D191">
            <v>0</v>
          </cell>
        </row>
        <row r="192">
          <cell r="A192" t="str">
            <v>477</v>
          </cell>
          <cell r="B192" t="str">
            <v>Diferente de conversie-pasiv</v>
          </cell>
          <cell r="C192">
            <v>0</v>
          </cell>
          <cell r="D192">
            <v>0</v>
          </cell>
        </row>
        <row r="193">
          <cell r="A193" t="str">
            <v>512</v>
          </cell>
          <cell r="B193" t="str">
            <v>Conturi curente la banci</v>
          </cell>
          <cell r="C193">
            <v>4390216130.7</v>
          </cell>
          <cell r="D193">
            <v>5818500078</v>
          </cell>
        </row>
        <row r="194">
          <cell r="A194" t="str">
            <v>5121</v>
          </cell>
          <cell r="B194" t="str">
            <v>Cont la banca in lei</v>
          </cell>
          <cell r="C194">
            <v>3186041499.7</v>
          </cell>
          <cell r="D194">
            <v>2665948909</v>
          </cell>
        </row>
        <row r="195">
          <cell r="A195" t="str">
            <v>5121.1</v>
          </cell>
          <cell r="B195" t="str">
            <v>BCR Jimbolia-ROL</v>
          </cell>
          <cell r="C195">
            <v>2076819638</v>
          </cell>
          <cell r="D195">
            <v>1557175524</v>
          </cell>
        </row>
        <row r="196">
          <cell r="A196" t="str">
            <v>5121.2</v>
          </cell>
          <cell r="B196" t="str">
            <v>BRD Timisoara-ROL</v>
          </cell>
          <cell r="C196">
            <v>0</v>
          </cell>
          <cell r="D196">
            <v>0</v>
          </cell>
        </row>
        <row r="197">
          <cell r="A197" t="str">
            <v>5121.3</v>
          </cell>
          <cell r="B197" t="str">
            <v>Banca Austria Buc.-ROL</v>
          </cell>
          <cell r="C197">
            <v>1109221861.7</v>
          </cell>
          <cell r="D197">
            <v>1108773385</v>
          </cell>
        </row>
        <row r="198">
          <cell r="A198" t="str">
            <v>5124</v>
          </cell>
          <cell r="B198" t="str">
            <v>Cont la banca in devize</v>
          </cell>
          <cell r="C198">
            <v>1204174631</v>
          </cell>
          <cell r="D198">
            <v>3152551169</v>
          </cell>
        </row>
        <row r="199">
          <cell r="A199" t="str">
            <v>5124.1</v>
          </cell>
          <cell r="B199" t="str">
            <v>Disp.banca in devize-BCR Jimbolia/DEM</v>
          </cell>
          <cell r="C199">
            <v>1115180190</v>
          </cell>
          <cell r="D199">
            <v>3152551169</v>
          </cell>
        </row>
        <row r="200">
          <cell r="A200" t="str">
            <v>5124.1.1</v>
          </cell>
          <cell r="B200" t="str">
            <v>BCR Jimbolia-DEM</v>
          </cell>
          <cell r="C200">
            <v>5628039</v>
          </cell>
          <cell r="D200">
            <v>1430294986</v>
          </cell>
        </row>
        <row r="201">
          <cell r="A201" t="str">
            <v>5124.1.2</v>
          </cell>
          <cell r="B201" t="str">
            <v>BRD Timisoara-DEM</v>
          </cell>
          <cell r="C201">
            <v>0</v>
          </cell>
          <cell r="D201">
            <v>0</v>
          </cell>
        </row>
        <row r="202">
          <cell r="A202" t="str">
            <v>5124.1.3</v>
          </cell>
          <cell r="B202" t="str">
            <v>Banca Austria Buc.-DEM</v>
          </cell>
          <cell r="C202">
            <v>1109552151</v>
          </cell>
          <cell r="D202">
            <v>1722256183</v>
          </cell>
        </row>
        <row r="203">
          <cell r="A203" t="str">
            <v>5124.1.8</v>
          </cell>
          <cell r="B203" t="str">
            <v>Depozit dem scris.gar.</v>
          </cell>
          <cell r="C203">
            <v>0</v>
          </cell>
          <cell r="D203">
            <v>0</v>
          </cell>
        </row>
        <row r="204">
          <cell r="A204" t="str">
            <v>5124.1.9</v>
          </cell>
          <cell r="B204" t="str">
            <v>Disp.plati externe-DEM</v>
          </cell>
          <cell r="C204">
            <v>0</v>
          </cell>
          <cell r="D204">
            <v>0</v>
          </cell>
        </row>
        <row r="205">
          <cell r="A205" t="str">
            <v>5124.2</v>
          </cell>
          <cell r="B205" t="str">
            <v>BCR Jimbolia-ATS</v>
          </cell>
          <cell r="C205">
            <v>88994441</v>
          </cell>
          <cell r="D205">
            <v>0</v>
          </cell>
        </row>
        <row r="206">
          <cell r="A206" t="str">
            <v>5124.2.1</v>
          </cell>
          <cell r="B206" t="str">
            <v>BCR Jimbolia-ATS</v>
          </cell>
          <cell r="C206">
            <v>88994441</v>
          </cell>
          <cell r="D206">
            <v>0</v>
          </cell>
        </row>
        <row r="207">
          <cell r="A207" t="str">
            <v>5125</v>
          </cell>
          <cell r="B207" t="str">
            <v>Sume in curs de decontare</v>
          </cell>
          <cell r="C207">
            <v>0</v>
          </cell>
          <cell r="D207">
            <v>0</v>
          </cell>
        </row>
        <row r="208">
          <cell r="A208" t="str">
            <v>512O</v>
          </cell>
          <cell r="B208" t="str">
            <v>Contul 512 folosit anterior</v>
          </cell>
          <cell r="C208">
            <v>0</v>
          </cell>
          <cell r="D208">
            <v>0</v>
          </cell>
        </row>
        <row r="209">
          <cell r="A209" t="str">
            <v>531</v>
          </cell>
          <cell r="B209" t="str">
            <v>Casa</v>
          </cell>
          <cell r="C209">
            <v>279093683</v>
          </cell>
          <cell r="D209">
            <v>276704077</v>
          </cell>
        </row>
        <row r="210">
          <cell r="A210" t="str">
            <v>5311</v>
          </cell>
          <cell r="B210" t="str">
            <v>Casa in lei</v>
          </cell>
          <cell r="C210">
            <v>264773439</v>
          </cell>
          <cell r="D210">
            <v>262383833</v>
          </cell>
        </row>
        <row r="211">
          <cell r="A211" t="str">
            <v>5314</v>
          </cell>
          <cell r="B211" t="str">
            <v>Casa in devize</v>
          </cell>
          <cell r="C211">
            <v>14320244</v>
          </cell>
          <cell r="D211">
            <v>14320244</v>
          </cell>
        </row>
        <row r="212">
          <cell r="A212" t="str">
            <v>5314.1</v>
          </cell>
          <cell r="B212" t="str">
            <v>Casa in devize-DEM</v>
          </cell>
          <cell r="C212">
            <v>14320244</v>
          </cell>
          <cell r="D212">
            <v>14320244</v>
          </cell>
        </row>
        <row r="213">
          <cell r="A213" t="str">
            <v>542</v>
          </cell>
          <cell r="B213" t="str">
            <v>Avansuri de trezorerie</v>
          </cell>
          <cell r="C213">
            <v>14543000</v>
          </cell>
          <cell r="D213">
            <v>23069817</v>
          </cell>
        </row>
        <row r="214">
          <cell r="A214" t="str">
            <v>542.</v>
          </cell>
          <cell r="B214" t="str">
            <v>Avans spre decontare</v>
          </cell>
          <cell r="C214">
            <v>14543000</v>
          </cell>
          <cell r="D214">
            <v>23069817</v>
          </cell>
        </row>
        <row r="215">
          <cell r="A215" t="str">
            <v>542.01</v>
          </cell>
          <cell r="B215" t="str">
            <v>Avans spre decontare</v>
          </cell>
          <cell r="C215">
            <v>3100000</v>
          </cell>
          <cell r="D215">
            <v>5978717</v>
          </cell>
        </row>
        <row r="216">
          <cell r="A216" t="str">
            <v>542.02</v>
          </cell>
          <cell r="B216" t="str">
            <v>Avansuri in devize-DEM</v>
          </cell>
          <cell r="C216">
            <v>11443000</v>
          </cell>
          <cell r="D216">
            <v>17091100</v>
          </cell>
        </row>
        <row r="217">
          <cell r="A217" t="str">
            <v>581</v>
          </cell>
          <cell r="B217" t="str">
            <v>Viramente interne</v>
          </cell>
          <cell r="C217">
            <v>4042279906</v>
          </cell>
          <cell r="D217">
            <v>4042279906</v>
          </cell>
        </row>
        <row r="218">
          <cell r="A218" t="str">
            <v>601</v>
          </cell>
          <cell r="B218" t="str">
            <v>Cheltuieli cu materialele consumabile</v>
          </cell>
          <cell r="C218">
            <v>170484462</v>
          </cell>
          <cell r="D218">
            <v>170484462</v>
          </cell>
        </row>
        <row r="219">
          <cell r="A219" t="str">
            <v>6011</v>
          </cell>
          <cell r="B219" t="str">
            <v>Cheltuieli cu materialele auxiliare</v>
          </cell>
          <cell r="C219">
            <v>0</v>
          </cell>
          <cell r="D219">
            <v>0</v>
          </cell>
        </row>
        <row r="220">
          <cell r="A220" t="str">
            <v>6012</v>
          </cell>
          <cell r="B220" t="str">
            <v>Cheltuieli privind combustibilul</v>
          </cell>
          <cell r="C220">
            <v>26975929</v>
          </cell>
          <cell r="D220">
            <v>26975929</v>
          </cell>
        </row>
        <row r="221">
          <cell r="A221" t="str">
            <v>6014</v>
          </cell>
          <cell r="B221" t="str">
            <v>Cheltuieli privind piesele de schimb</v>
          </cell>
          <cell r="C221">
            <v>80795401</v>
          </cell>
          <cell r="D221">
            <v>80795401</v>
          </cell>
        </row>
        <row r="222">
          <cell r="A222" t="str">
            <v>6014.1</v>
          </cell>
          <cell r="B222" t="str">
            <v>Chelt.piese de schimb-intern</v>
          </cell>
          <cell r="C222">
            <v>0</v>
          </cell>
          <cell r="D222">
            <v>0</v>
          </cell>
        </row>
        <row r="223">
          <cell r="A223" t="str">
            <v>6014.2</v>
          </cell>
          <cell r="B223" t="str">
            <v>Chelt.piese de schimb-VOGT</v>
          </cell>
          <cell r="C223">
            <v>80795401</v>
          </cell>
          <cell r="D223">
            <v>80795401</v>
          </cell>
        </row>
        <row r="224">
          <cell r="A224" t="str">
            <v>6018</v>
          </cell>
          <cell r="B224" t="str">
            <v>Cheltuieli privind alte materiale consumabile</v>
          </cell>
          <cell r="C224">
            <v>62713132</v>
          </cell>
          <cell r="D224">
            <v>62713132</v>
          </cell>
        </row>
        <row r="225">
          <cell r="A225" t="str">
            <v>6018.1</v>
          </cell>
          <cell r="B225" t="str">
            <v>Chelt.alte mat.cons-intern</v>
          </cell>
          <cell r="C225">
            <v>856552</v>
          </cell>
          <cell r="D225">
            <v>856552</v>
          </cell>
        </row>
        <row r="226">
          <cell r="A226" t="str">
            <v>6018.2</v>
          </cell>
          <cell r="B226" t="str">
            <v>Chelt.cu alte mat.cons-VOGT</v>
          </cell>
          <cell r="C226">
            <v>61578358</v>
          </cell>
          <cell r="D226">
            <v>61578358</v>
          </cell>
        </row>
        <row r="227">
          <cell r="A227" t="str">
            <v>6018.3</v>
          </cell>
          <cell r="B227" t="str">
            <v>Ch.cu alte mater.cons.-ATS</v>
          </cell>
          <cell r="C227">
            <v>278222</v>
          </cell>
          <cell r="D227">
            <v>278222</v>
          </cell>
        </row>
        <row r="228">
          <cell r="A228" t="str">
            <v>6018OO</v>
          </cell>
          <cell r="B228" t="str">
            <v>Cheltuieli privind alte materiale consumabile</v>
          </cell>
          <cell r="C228">
            <v>0</v>
          </cell>
          <cell r="D228">
            <v>0</v>
          </cell>
        </row>
        <row r="229">
          <cell r="A229" t="str">
            <v>602</v>
          </cell>
          <cell r="B229" t="str">
            <v>Cheltuieli privind obiectele de inventar</v>
          </cell>
          <cell r="C229">
            <v>18117792</v>
          </cell>
          <cell r="D229">
            <v>18117792</v>
          </cell>
        </row>
        <row r="230">
          <cell r="A230" t="str">
            <v>604</v>
          </cell>
          <cell r="B230" t="str">
            <v>Cheltuieli privind materialele nestocate</v>
          </cell>
          <cell r="C230">
            <v>21133401</v>
          </cell>
          <cell r="D230">
            <v>21133401</v>
          </cell>
        </row>
        <row r="231">
          <cell r="A231" t="str">
            <v>605</v>
          </cell>
          <cell r="B231" t="str">
            <v>Cheltuieli privind energia si apa</v>
          </cell>
          <cell r="C231">
            <v>33335601</v>
          </cell>
          <cell r="D231">
            <v>33335601</v>
          </cell>
        </row>
        <row r="232">
          <cell r="A232" t="str">
            <v>611</v>
          </cell>
          <cell r="B232" t="str">
            <v>Cheltuieli cu intretinerea si reparatiile</v>
          </cell>
          <cell r="C232">
            <v>794981</v>
          </cell>
          <cell r="D232">
            <v>794981</v>
          </cell>
        </row>
        <row r="233">
          <cell r="A233" t="str">
            <v>612</v>
          </cell>
          <cell r="B233" t="str">
            <v>Cheltuieli cu redeventele, locatiile de gestiune s</v>
          </cell>
          <cell r="C233">
            <v>43179718</v>
          </cell>
          <cell r="D233">
            <v>43179718</v>
          </cell>
        </row>
        <row r="234">
          <cell r="A234" t="str">
            <v>613</v>
          </cell>
          <cell r="B234" t="str">
            <v>Cheltuieli cu primele de asigurare</v>
          </cell>
          <cell r="C234">
            <v>14034834</v>
          </cell>
          <cell r="D234">
            <v>14034834</v>
          </cell>
        </row>
        <row r="235">
          <cell r="A235" t="str">
            <v>621</v>
          </cell>
          <cell r="B235" t="str">
            <v>Cheltuieli cu colaboratorii</v>
          </cell>
          <cell r="C235">
            <v>7998500</v>
          </cell>
          <cell r="D235">
            <v>7998500</v>
          </cell>
        </row>
        <row r="236">
          <cell r="A236" t="str">
            <v>622</v>
          </cell>
          <cell r="B236" t="str">
            <v>Cheltuieli privind comisioanele si onorariile</v>
          </cell>
          <cell r="C236">
            <v>0</v>
          </cell>
          <cell r="D236">
            <v>0</v>
          </cell>
        </row>
        <row r="237">
          <cell r="A237" t="str">
            <v>623</v>
          </cell>
          <cell r="B237" t="str">
            <v>Cheltuieli de protocol, reclama si publicitate</v>
          </cell>
          <cell r="C237">
            <v>2501323</v>
          </cell>
          <cell r="D237">
            <v>2501323</v>
          </cell>
        </row>
        <row r="238">
          <cell r="A238" t="str">
            <v>623.</v>
          </cell>
          <cell r="B238" t="str">
            <v>Cheltuieli de protocol</v>
          </cell>
          <cell r="C238">
            <v>2501323</v>
          </cell>
          <cell r="D238">
            <v>2501323</v>
          </cell>
        </row>
        <row r="239">
          <cell r="A239" t="str">
            <v>623.01</v>
          </cell>
          <cell r="B239" t="str">
            <v>Cheltuieli de protocol</v>
          </cell>
          <cell r="C239">
            <v>2501323</v>
          </cell>
          <cell r="D239">
            <v>2501323</v>
          </cell>
        </row>
        <row r="240">
          <cell r="A240" t="str">
            <v>623.02</v>
          </cell>
          <cell r="B240" t="str">
            <v>Chelt.de reclama-publicit.</v>
          </cell>
          <cell r="C240">
            <v>0</v>
          </cell>
          <cell r="D240">
            <v>0</v>
          </cell>
        </row>
        <row r="241">
          <cell r="A241" t="str">
            <v>624</v>
          </cell>
          <cell r="B241" t="str">
            <v>Cheltuieli cu transportul de bunuri si de personal</v>
          </cell>
          <cell r="C241">
            <v>1019526</v>
          </cell>
          <cell r="D241">
            <v>1019526</v>
          </cell>
        </row>
        <row r="242">
          <cell r="A242" t="str">
            <v>625</v>
          </cell>
          <cell r="B242" t="str">
            <v>Cheltuieli cu deplasari, detasari si transferari</v>
          </cell>
          <cell r="C242">
            <v>22097406</v>
          </cell>
          <cell r="D242">
            <v>22097406</v>
          </cell>
        </row>
        <row r="243">
          <cell r="A243" t="str">
            <v>626</v>
          </cell>
          <cell r="B243" t="str">
            <v>Cheltuieli postale si taxe de telecomunicatii</v>
          </cell>
          <cell r="C243">
            <v>51432495</v>
          </cell>
          <cell r="D243">
            <v>51432495</v>
          </cell>
        </row>
        <row r="244">
          <cell r="A244" t="str">
            <v>627</v>
          </cell>
          <cell r="B244" t="str">
            <v>Cheltuieli cu serviciile bancare si asimilate</v>
          </cell>
          <cell r="C244">
            <v>7050578</v>
          </cell>
          <cell r="D244">
            <v>7050578</v>
          </cell>
        </row>
        <row r="245">
          <cell r="A245" t="str">
            <v>628</v>
          </cell>
          <cell r="B245" t="str">
            <v>Alte cheltuieli cu serviciile executate de terti</v>
          </cell>
          <cell r="C245">
            <v>60694210</v>
          </cell>
          <cell r="D245">
            <v>60694210</v>
          </cell>
        </row>
        <row r="246">
          <cell r="A246" t="str">
            <v>635</v>
          </cell>
          <cell r="B246" t="str">
            <v>Cheltuieli cu alte impozite, taxe si varsaminte as</v>
          </cell>
          <cell r="C246">
            <v>101952104.95</v>
          </cell>
          <cell r="D246">
            <v>101952104.95</v>
          </cell>
        </row>
        <row r="247">
          <cell r="A247" t="str">
            <v>635.</v>
          </cell>
          <cell r="B247" t="str">
            <v>Chelt.alte impoz.,taxe,vars.asim.</v>
          </cell>
          <cell r="C247">
            <v>101952104.95</v>
          </cell>
          <cell r="D247">
            <v>101952104.95</v>
          </cell>
        </row>
        <row r="248">
          <cell r="A248" t="str">
            <v>635.01</v>
          </cell>
          <cell r="B248" t="str">
            <v>Chelt.alte impoz.,taxe,vars.asim.</v>
          </cell>
          <cell r="C248">
            <v>91214008.95</v>
          </cell>
          <cell r="D248">
            <v>91214008.95</v>
          </cell>
        </row>
        <row r="249">
          <cell r="A249" t="str">
            <v>635.99</v>
          </cell>
          <cell r="B249" t="str">
            <v>TVA deductibila pe chelt.</v>
          </cell>
          <cell r="C249">
            <v>10738096</v>
          </cell>
          <cell r="D249">
            <v>10738096</v>
          </cell>
        </row>
        <row r="250">
          <cell r="A250" t="str">
            <v>641</v>
          </cell>
          <cell r="B250" t="str">
            <v>Cheltuieli cu salariile personalului</v>
          </cell>
          <cell r="C250">
            <v>859518280</v>
          </cell>
          <cell r="D250">
            <v>859518280</v>
          </cell>
        </row>
        <row r="251">
          <cell r="A251" t="str">
            <v>645</v>
          </cell>
          <cell r="B251" t="str">
            <v>Cheltuieli privind asigurarile si protectia social</v>
          </cell>
          <cell r="C251">
            <v>369846149</v>
          </cell>
          <cell r="D251">
            <v>369846149</v>
          </cell>
        </row>
        <row r="252">
          <cell r="A252" t="str">
            <v>6451</v>
          </cell>
          <cell r="B252" t="str">
            <v>Contributia unitatii la asigurarile sociale</v>
          </cell>
          <cell r="C252">
            <v>318399793</v>
          </cell>
          <cell r="D252">
            <v>318399793</v>
          </cell>
        </row>
        <row r="253">
          <cell r="A253" t="str">
            <v>6452</v>
          </cell>
          <cell r="B253" t="str">
            <v>Contributia unitatii pentru ajutorul de somaj</v>
          </cell>
          <cell r="C253">
            <v>43245935</v>
          </cell>
          <cell r="D253">
            <v>43245935</v>
          </cell>
        </row>
        <row r="254">
          <cell r="A254" t="str">
            <v>6458</v>
          </cell>
          <cell r="B254" t="str">
            <v>Alte cheltuieli privind asigurarea si protectia so</v>
          </cell>
          <cell r="C254">
            <v>8200421</v>
          </cell>
          <cell r="D254">
            <v>8200421</v>
          </cell>
        </row>
        <row r="255">
          <cell r="A255" t="str">
            <v>658</v>
          </cell>
          <cell r="B255" t="str">
            <v>Alte cheltuieli de exploatare</v>
          </cell>
          <cell r="C255">
            <v>1</v>
          </cell>
          <cell r="D255">
            <v>1</v>
          </cell>
        </row>
        <row r="256">
          <cell r="A256" t="str">
            <v>665</v>
          </cell>
          <cell r="B256" t="str">
            <v>Cheltuieli din diferenta de curs valutar</v>
          </cell>
          <cell r="C256">
            <v>164345712</v>
          </cell>
          <cell r="D256">
            <v>164345712</v>
          </cell>
        </row>
        <row r="257">
          <cell r="A257" t="str">
            <v>666</v>
          </cell>
          <cell r="B257" t="str">
            <v>Cheltuieli privind dobinzile</v>
          </cell>
          <cell r="C257">
            <v>145524521</v>
          </cell>
          <cell r="D257">
            <v>145524521</v>
          </cell>
        </row>
        <row r="258">
          <cell r="A258" t="str">
            <v>671</v>
          </cell>
          <cell r="B258" t="str">
            <v>Cheltuieli exceptionale privind operatiile de gest</v>
          </cell>
          <cell r="C258">
            <v>0</v>
          </cell>
          <cell r="D258">
            <v>0</v>
          </cell>
        </row>
        <row r="259">
          <cell r="A259" t="str">
            <v>6711</v>
          </cell>
          <cell r="B259" t="str">
            <v>Despagubiri, amenzi si penalitati</v>
          </cell>
          <cell r="C259">
            <v>0</v>
          </cell>
          <cell r="D259">
            <v>0</v>
          </cell>
        </row>
        <row r="260">
          <cell r="A260" t="str">
            <v>6711.1</v>
          </cell>
          <cell r="B260" t="str">
            <v>Majorari si penalitati</v>
          </cell>
          <cell r="C260">
            <v>0</v>
          </cell>
          <cell r="D260">
            <v>0</v>
          </cell>
        </row>
        <row r="261">
          <cell r="A261" t="str">
            <v>6711.2</v>
          </cell>
          <cell r="B261" t="str">
            <v>Amenzi</v>
          </cell>
          <cell r="C261">
            <v>0</v>
          </cell>
          <cell r="D261">
            <v>0</v>
          </cell>
        </row>
        <row r="262">
          <cell r="A262" t="str">
            <v>6711.3</v>
          </cell>
          <cell r="B262" t="str">
            <v>Despagubiri</v>
          </cell>
          <cell r="C262">
            <v>0</v>
          </cell>
          <cell r="D262">
            <v>0</v>
          </cell>
        </row>
        <row r="263">
          <cell r="A263" t="str">
            <v>6712</v>
          </cell>
          <cell r="B263" t="str">
            <v>Donatii si subventii acordate</v>
          </cell>
          <cell r="C263">
            <v>0</v>
          </cell>
          <cell r="D263">
            <v>0</v>
          </cell>
        </row>
        <row r="264">
          <cell r="A264" t="str">
            <v>6718</v>
          </cell>
          <cell r="B264" t="str">
            <v>Alte cheltuieli exceptionale privind operatiile de</v>
          </cell>
          <cell r="C264">
            <v>0</v>
          </cell>
          <cell r="D264">
            <v>0</v>
          </cell>
        </row>
        <row r="265">
          <cell r="A265" t="str">
            <v>6718.1</v>
          </cell>
          <cell r="B265" t="str">
            <v>Sponsorizari</v>
          </cell>
          <cell r="C265">
            <v>0</v>
          </cell>
          <cell r="D265">
            <v>0</v>
          </cell>
        </row>
        <row r="266">
          <cell r="A266" t="str">
            <v>6718.2</v>
          </cell>
          <cell r="B266" t="str">
            <v>Xxxxxxxxxxxx</v>
          </cell>
          <cell r="C266">
            <v>0</v>
          </cell>
          <cell r="D266">
            <v>0</v>
          </cell>
        </row>
        <row r="267">
          <cell r="A267" t="str">
            <v>6718.3</v>
          </cell>
          <cell r="B267" t="str">
            <v>Chelt.except.-recup.CO pers.transfer.</v>
          </cell>
          <cell r="C267">
            <v>0</v>
          </cell>
          <cell r="D267">
            <v>0</v>
          </cell>
        </row>
        <row r="268">
          <cell r="A268" t="str">
            <v>6718.9</v>
          </cell>
          <cell r="B268" t="str">
            <v>Alte cheltuieli exceptionale privind operatiile de</v>
          </cell>
          <cell r="C268">
            <v>0</v>
          </cell>
          <cell r="D268">
            <v>0</v>
          </cell>
        </row>
        <row r="269">
          <cell r="A269" t="str">
            <v>681</v>
          </cell>
          <cell r="B269" t="str">
            <v>Cheltuieli de exploatare privind amortizarile si p</v>
          </cell>
          <cell r="C269">
            <v>67314531</v>
          </cell>
          <cell r="D269">
            <v>67314531</v>
          </cell>
        </row>
        <row r="270">
          <cell r="A270" t="str">
            <v>6811</v>
          </cell>
          <cell r="B270" t="str">
            <v>Cheltuieli de exploatare privind amortizarea imobi</v>
          </cell>
          <cell r="C270">
            <v>67314531</v>
          </cell>
          <cell r="D270">
            <v>67314531</v>
          </cell>
        </row>
        <row r="271">
          <cell r="A271" t="str">
            <v>691</v>
          </cell>
          <cell r="B271" t="str">
            <v>Cheltuieli cu impozitul pe profit</v>
          </cell>
          <cell r="C271">
            <v>0</v>
          </cell>
          <cell r="D271">
            <v>0</v>
          </cell>
        </row>
        <row r="272">
          <cell r="A272" t="str">
            <v>704</v>
          </cell>
          <cell r="B272" t="str">
            <v>Venituri din lucrari executate si servicii prestat</v>
          </cell>
          <cell r="C272">
            <v>1448071884</v>
          </cell>
          <cell r="D272">
            <v>1448071884</v>
          </cell>
        </row>
        <row r="273">
          <cell r="A273" t="str">
            <v>704.</v>
          </cell>
          <cell r="B273" t="str">
            <v>Venituri export lohn-Erlau</v>
          </cell>
          <cell r="C273">
            <v>1448071884</v>
          </cell>
          <cell r="D273">
            <v>1448071884</v>
          </cell>
        </row>
        <row r="274">
          <cell r="A274" t="str">
            <v>704.01</v>
          </cell>
          <cell r="B274" t="str">
            <v>Venituri export lohn-Erlau</v>
          </cell>
          <cell r="C274">
            <v>1247693362</v>
          </cell>
          <cell r="D274">
            <v>1247693362</v>
          </cell>
        </row>
        <row r="275">
          <cell r="A275" t="str">
            <v>704.01.1</v>
          </cell>
          <cell r="B275" t="str">
            <v>Venituri export lohn-Erlau</v>
          </cell>
          <cell r="C275">
            <v>1247693362</v>
          </cell>
          <cell r="D275">
            <v>1247693362</v>
          </cell>
        </row>
        <row r="276">
          <cell r="A276" t="str">
            <v>704.02</v>
          </cell>
          <cell r="B276" t="str">
            <v>Venituri export VOGT Aust.</v>
          </cell>
          <cell r="C276">
            <v>200378522</v>
          </cell>
          <cell r="D276">
            <v>200378522</v>
          </cell>
        </row>
        <row r="277">
          <cell r="A277" t="str">
            <v>704.02.1</v>
          </cell>
          <cell r="B277" t="str">
            <v>Venituri export VOGT Aust.</v>
          </cell>
          <cell r="C277">
            <v>200378522</v>
          </cell>
          <cell r="D277">
            <v>200378522</v>
          </cell>
        </row>
        <row r="278">
          <cell r="A278" t="str">
            <v>708</v>
          </cell>
          <cell r="B278" t="str">
            <v>Venituri din activitati diverse</v>
          </cell>
          <cell r="C278">
            <v>7452000</v>
          </cell>
          <cell r="D278">
            <v>7452000</v>
          </cell>
        </row>
        <row r="279">
          <cell r="A279" t="str">
            <v>708.</v>
          </cell>
          <cell r="B279" t="str">
            <v>Venituri din vanzari deseuri</v>
          </cell>
          <cell r="C279">
            <v>7452000</v>
          </cell>
          <cell r="D279">
            <v>7452000</v>
          </cell>
        </row>
        <row r="280">
          <cell r="A280" t="str">
            <v>708.01</v>
          </cell>
          <cell r="B280" t="str">
            <v>Venituri din vanzari deseuri</v>
          </cell>
          <cell r="C280">
            <v>7452000</v>
          </cell>
          <cell r="D280">
            <v>7452000</v>
          </cell>
        </row>
        <row r="281">
          <cell r="A281" t="str">
            <v>708.02</v>
          </cell>
          <cell r="B281" t="str">
            <v>Venituri din recup.energie el.</v>
          </cell>
          <cell r="C281">
            <v>0</v>
          </cell>
          <cell r="D281">
            <v>0</v>
          </cell>
        </row>
        <row r="282">
          <cell r="A282" t="str">
            <v>722</v>
          </cell>
          <cell r="B282" t="str">
            <v>Venituri din productia de imobilizari corporale</v>
          </cell>
          <cell r="C282">
            <v>0</v>
          </cell>
          <cell r="D282">
            <v>0</v>
          </cell>
        </row>
        <row r="283">
          <cell r="A283" t="str">
            <v>758</v>
          </cell>
          <cell r="B283" t="str">
            <v>Alte venituri din exploatare</v>
          </cell>
          <cell r="C283">
            <v>18049884</v>
          </cell>
          <cell r="D283">
            <v>18049884</v>
          </cell>
        </row>
        <row r="284">
          <cell r="A284" t="str">
            <v>758.</v>
          </cell>
          <cell r="B284" t="str">
            <v>Recup.conced.odihna necuv.</v>
          </cell>
          <cell r="C284">
            <v>18049884</v>
          </cell>
          <cell r="D284">
            <v>18049884</v>
          </cell>
        </row>
        <row r="285">
          <cell r="A285" t="str">
            <v>758.01</v>
          </cell>
          <cell r="B285" t="str">
            <v>Recup.conced.odihna necuv.</v>
          </cell>
          <cell r="C285">
            <v>0</v>
          </cell>
          <cell r="D285">
            <v>0</v>
          </cell>
        </row>
        <row r="286">
          <cell r="A286" t="str">
            <v>758.02</v>
          </cell>
          <cell r="B286" t="str">
            <v>Reducere 7% CAS cf.HG 2/99</v>
          </cell>
          <cell r="C286">
            <v>18049884</v>
          </cell>
          <cell r="D286">
            <v>18049884</v>
          </cell>
        </row>
        <row r="287">
          <cell r="A287" t="str">
            <v>758.09</v>
          </cell>
          <cell r="B287" t="str">
            <v>Alte venituri expl.-diverse</v>
          </cell>
          <cell r="C287">
            <v>0</v>
          </cell>
          <cell r="D287">
            <v>0</v>
          </cell>
        </row>
        <row r="288">
          <cell r="A288" t="str">
            <v>765</v>
          </cell>
          <cell r="B288" t="str">
            <v>Venituri din diferente de curs valutar</v>
          </cell>
          <cell r="C288">
            <v>1342510</v>
          </cell>
          <cell r="D288">
            <v>1342510</v>
          </cell>
        </row>
        <row r="289">
          <cell r="A289" t="str">
            <v>766</v>
          </cell>
          <cell r="B289" t="str">
            <v>Venituri din dobinzi</v>
          </cell>
          <cell r="C289">
            <v>2468635.7</v>
          </cell>
          <cell r="D289">
            <v>2468635.7</v>
          </cell>
        </row>
        <row r="290">
          <cell r="A290" t="str">
            <v>767</v>
          </cell>
          <cell r="B290" t="str">
            <v>Venituri din sconturi obtinute</v>
          </cell>
          <cell r="C290">
            <v>0</v>
          </cell>
          <cell r="D290">
            <v>0</v>
          </cell>
        </row>
        <row r="291">
          <cell r="A291" t="str">
            <v>768</v>
          </cell>
          <cell r="B291" t="str">
            <v>Alte venituri financiare</v>
          </cell>
          <cell r="C291">
            <v>0</v>
          </cell>
          <cell r="D291">
            <v>0</v>
          </cell>
        </row>
        <row r="292">
          <cell r="A292" t="str">
            <v>771</v>
          </cell>
          <cell r="B292" t="str">
            <v>Venituri exceptionale din operatiuni de gestiune</v>
          </cell>
          <cell r="C292">
            <v>161187430.03</v>
          </cell>
          <cell r="D292">
            <v>161187430.03</v>
          </cell>
        </row>
        <row r="293">
          <cell r="A293" t="str">
            <v>7718</v>
          </cell>
          <cell r="B293" t="str">
            <v>Alte venituri exceptionale din operatiuni de gesti</v>
          </cell>
          <cell r="C293">
            <v>161187430.03</v>
          </cell>
          <cell r="D293">
            <v>161187430.03</v>
          </cell>
        </row>
        <row r="294">
          <cell r="A294" t="str">
            <v>7718.1</v>
          </cell>
          <cell r="B294" t="str">
            <v>Valori mater.import-titlu gratuit</v>
          </cell>
          <cell r="C294">
            <v>155640806.32</v>
          </cell>
          <cell r="D294">
            <v>155640806.32</v>
          </cell>
        </row>
        <row r="295">
          <cell r="A295" t="str">
            <v>7718.2</v>
          </cell>
          <cell r="B295" t="str">
            <v>Dif.rotunjire la import</v>
          </cell>
          <cell r="C295">
            <v>-23095.29</v>
          </cell>
          <cell r="D295">
            <v>-23095.29</v>
          </cell>
        </row>
        <row r="296">
          <cell r="A296" t="str">
            <v>7718.3</v>
          </cell>
          <cell r="B296" t="str">
            <v>Penalit.,imputatii,popriri</v>
          </cell>
          <cell r="C296">
            <v>5342599</v>
          </cell>
          <cell r="D296">
            <v>5342599</v>
          </cell>
        </row>
        <row r="297">
          <cell r="A297" t="str">
            <v>7718.4</v>
          </cell>
          <cell r="B297" t="str">
            <v>Regulariz.CO pers.transf.</v>
          </cell>
          <cell r="C297">
            <v>0</v>
          </cell>
          <cell r="D297">
            <v>0</v>
          </cell>
        </row>
        <row r="298">
          <cell r="A298" t="str">
            <v>7718.6</v>
          </cell>
          <cell r="B298" t="str">
            <v>Valori mat.import-Austria</v>
          </cell>
          <cell r="C298">
            <v>227120</v>
          </cell>
          <cell r="D298">
            <v>227120</v>
          </cell>
        </row>
        <row r="299">
          <cell r="A299" t="str">
            <v>7718.8</v>
          </cell>
          <cell r="B299" t="str">
            <v>Bonif.5% cf.OG11/99</v>
          </cell>
          <cell r="C299">
            <v>0</v>
          </cell>
          <cell r="D299">
            <v>0</v>
          </cell>
        </row>
        <row r="300">
          <cell r="A300" t="str">
            <v>7718.9</v>
          </cell>
          <cell r="B300" t="str">
            <v>Alte venit.exceptionale</v>
          </cell>
          <cell r="C300">
            <v>0</v>
          </cell>
          <cell r="D300">
            <v>0</v>
          </cell>
        </row>
        <row r="301">
          <cell r="A301" t="str">
            <v>7718OO</v>
          </cell>
          <cell r="B301" t="str">
            <v>Venituri exceptionale din operatiuni de gestiune</v>
          </cell>
          <cell r="C301">
            <v>0</v>
          </cell>
          <cell r="D301">
            <v>0</v>
          </cell>
        </row>
        <row r="302">
          <cell r="A302" t="str">
            <v>772</v>
          </cell>
          <cell r="B302" t="str">
            <v>Venituri din operatiuni de capital</v>
          </cell>
          <cell r="C302">
            <v>54322768</v>
          </cell>
          <cell r="D302">
            <v>54322768</v>
          </cell>
        </row>
        <row r="303">
          <cell r="A303" t="str">
            <v>7727</v>
          </cell>
          <cell r="B303" t="str">
            <v>Subventii pentru investitii virate la venituri</v>
          </cell>
          <cell r="C303">
            <v>54322768</v>
          </cell>
          <cell r="D303">
            <v>54322768</v>
          </cell>
        </row>
        <row r="304">
          <cell r="A304" t="str">
            <v>7727.1</v>
          </cell>
          <cell r="B304" t="str">
            <v>Subv.pt.inv.virat.venit-Erlau</v>
          </cell>
          <cell r="C304">
            <v>54322768</v>
          </cell>
          <cell r="D304">
            <v>54322768</v>
          </cell>
        </row>
      </sheetData>
      <sheetData sheetId="8">
        <row r="2">
          <cell r="A2" t="str">
            <v>101</v>
          </cell>
          <cell r="B2" t="str">
            <v>Capital social</v>
          </cell>
          <cell r="C2">
            <v>0</v>
          </cell>
          <cell r="D2">
            <v>0</v>
          </cell>
        </row>
        <row r="3">
          <cell r="A3" t="str">
            <v>1011</v>
          </cell>
          <cell r="B3" t="str">
            <v>Capital subscris nevarsat</v>
          </cell>
          <cell r="C3">
            <v>0</v>
          </cell>
          <cell r="D3">
            <v>0</v>
          </cell>
        </row>
        <row r="4">
          <cell r="A4" t="str">
            <v>1012</v>
          </cell>
          <cell r="B4" t="str">
            <v>Capital subscris varsat</v>
          </cell>
          <cell r="C4">
            <v>0</v>
          </cell>
          <cell r="D4">
            <v>0</v>
          </cell>
        </row>
        <row r="5">
          <cell r="A5" t="str">
            <v>107</v>
          </cell>
          <cell r="B5" t="str">
            <v>Rezultatul reportat</v>
          </cell>
          <cell r="C5">
            <v>0</v>
          </cell>
          <cell r="D5">
            <v>0</v>
          </cell>
        </row>
        <row r="6">
          <cell r="A6" t="str">
            <v>107.</v>
          </cell>
          <cell r="B6" t="str">
            <v>Rezult.report-Pierdere'98</v>
          </cell>
          <cell r="C6">
            <v>0</v>
          </cell>
          <cell r="D6">
            <v>0</v>
          </cell>
        </row>
        <row r="7">
          <cell r="A7" t="str">
            <v>107.98</v>
          </cell>
          <cell r="B7" t="str">
            <v>Rezult.report-Pierdere'98</v>
          </cell>
          <cell r="C7">
            <v>0</v>
          </cell>
          <cell r="D7">
            <v>0</v>
          </cell>
        </row>
        <row r="8">
          <cell r="A8" t="str">
            <v>108</v>
          </cell>
          <cell r="B8" t="str">
            <v>Contul intreprinzatorului</v>
          </cell>
          <cell r="C8">
            <v>0</v>
          </cell>
          <cell r="D8">
            <v>0</v>
          </cell>
        </row>
        <row r="9">
          <cell r="A9" t="str">
            <v>118</v>
          </cell>
          <cell r="B9" t="str">
            <v>Alte fonduri</v>
          </cell>
          <cell r="C9">
            <v>0</v>
          </cell>
          <cell r="D9">
            <v>0</v>
          </cell>
        </row>
        <row r="10">
          <cell r="A10" t="str">
            <v>118.</v>
          </cell>
          <cell r="B10" t="str">
            <v>Alte fond.-surse proprii de finantare</v>
          </cell>
          <cell r="C10">
            <v>0</v>
          </cell>
          <cell r="D10">
            <v>0</v>
          </cell>
        </row>
        <row r="11">
          <cell r="A11" t="str">
            <v>118.01</v>
          </cell>
          <cell r="B11" t="str">
            <v>Alte fond.-surse proprii de finantare</v>
          </cell>
          <cell r="C11">
            <v>0</v>
          </cell>
          <cell r="D11">
            <v>0</v>
          </cell>
        </row>
        <row r="12">
          <cell r="A12" t="str">
            <v>121</v>
          </cell>
          <cell r="B12" t="str">
            <v>Profit si pierdere</v>
          </cell>
          <cell r="C12">
            <v>1895640674.07</v>
          </cell>
          <cell r="D12">
            <v>1934100295.43</v>
          </cell>
        </row>
        <row r="13">
          <cell r="A13" t="str">
            <v>1211</v>
          </cell>
          <cell r="B13" t="str">
            <v>Profit si pierdere exploatare</v>
          </cell>
          <cell r="C13">
            <v>1704865042.07</v>
          </cell>
          <cell r="D13">
            <v>1461916790</v>
          </cell>
        </row>
        <row r="14">
          <cell r="A14" t="str">
            <v>1212</v>
          </cell>
          <cell r="B14" t="str">
            <v>Profit si pierdere finaciar</v>
          </cell>
          <cell r="C14">
            <v>188275632</v>
          </cell>
          <cell r="D14">
            <v>43575161.35</v>
          </cell>
        </row>
        <row r="15">
          <cell r="A15" t="str">
            <v>1213</v>
          </cell>
          <cell r="B15" t="str">
            <v>Profit si pierdere exceptional</v>
          </cell>
          <cell r="C15">
            <v>2500000</v>
          </cell>
          <cell r="D15">
            <v>428608344.08</v>
          </cell>
        </row>
        <row r="16">
          <cell r="A16" t="str">
            <v>1216</v>
          </cell>
          <cell r="B16" t="str">
            <v>Profit an precedent</v>
          </cell>
          <cell r="C16">
            <v>0</v>
          </cell>
          <cell r="D16">
            <v>0</v>
          </cell>
        </row>
        <row r="17">
          <cell r="A17" t="str">
            <v>129</v>
          </cell>
          <cell r="B17" t="str">
            <v>Repartizarea profitului</v>
          </cell>
          <cell r="C17">
            <v>0</v>
          </cell>
          <cell r="D17">
            <v>0</v>
          </cell>
        </row>
        <row r="18">
          <cell r="A18" t="str">
            <v>129.</v>
          </cell>
          <cell r="B18" t="str">
            <v>Repart. profit an preced.</v>
          </cell>
          <cell r="C18">
            <v>0</v>
          </cell>
          <cell r="D18">
            <v>0</v>
          </cell>
        </row>
        <row r="19">
          <cell r="A19" t="str">
            <v>129.09</v>
          </cell>
          <cell r="B19" t="str">
            <v>Repart. profit an preced.</v>
          </cell>
          <cell r="C19">
            <v>0</v>
          </cell>
          <cell r="D19">
            <v>0</v>
          </cell>
        </row>
        <row r="20">
          <cell r="A20" t="str">
            <v>131</v>
          </cell>
          <cell r="B20" t="str">
            <v>Subventii pentru investitii</v>
          </cell>
          <cell r="C20">
            <v>27161384</v>
          </cell>
          <cell r="D20">
            <v>0</v>
          </cell>
        </row>
        <row r="21">
          <cell r="A21" t="str">
            <v>131.</v>
          </cell>
          <cell r="B21" t="str">
            <v>Subv.ptr.invest.-Erlau</v>
          </cell>
          <cell r="C21">
            <v>27161384</v>
          </cell>
          <cell r="D21">
            <v>0</v>
          </cell>
        </row>
        <row r="22">
          <cell r="A22" t="str">
            <v>131.01</v>
          </cell>
          <cell r="B22" t="str">
            <v>Subv.ptr.invest.-Erlau</v>
          </cell>
          <cell r="C22">
            <v>27161384</v>
          </cell>
          <cell r="D22">
            <v>0</v>
          </cell>
        </row>
        <row r="23">
          <cell r="A23" t="str">
            <v>162</v>
          </cell>
          <cell r="B23" t="str">
            <v>Credit bancar pe term.lung</v>
          </cell>
          <cell r="C23">
            <v>0</v>
          </cell>
          <cell r="D23">
            <v>0</v>
          </cell>
        </row>
        <row r="24">
          <cell r="A24" t="str">
            <v>1621</v>
          </cell>
          <cell r="B24" t="str">
            <v>Credite bancare pe termen lung si mediu</v>
          </cell>
          <cell r="C24">
            <v>0</v>
          </cell>
          <cell r="D24">
            <v>0</v>
          </cell>
        </row>
        <row r="25">
          <cell r="A25" t="str">
            <v>1621.2</v>
          </cell>
          <cell r="B25" t="str">
            <v>Credit bancar pe term.lung</v>
          </cell>
          <cell r="C25">
            <v>0</v>
          </cell>
          <cell r="D25">
            <v>0</v>
          </cell>
        </row>
        <row r="26">
          <cell r="A26" t="str">
            <v>167</v>
          </cell>
          <cell r="B26" t="str">
            <v>Alte imprumuturi si datorii asimilate</v>
          </cell>
          <cell r="C26">
            <v>0</v>
          </cell>
          <cell r="D26">
            <v>192860000</v>
          </cell>
        </row>
        <row r="27">
          <cell r="A27" t="str">
            <v>167.</v>
          </cell>
          <cell r="B27" t="str">
            <v>Alte imprumuturi si datorii asimilate</v>
          </cell>
          <cell r="C27">
            <v>0</v>
          </cell>
          <cell r="D27">
            <v>192860000</v>
          </cell>
        </row>
        <row r="28">
          <cell r="A28" t="str">
            <v>167.01</v>
          </cell>
          <cell r="B28" t="str">
            <v>Alte imprumuturi si datorii asimilate</v>
          </cell>
          <cell r="C28">
            <v>0</v>
          </cell>
          <cell r="D28">
            <v>192860000</v>
          </cell>
        </row>
        <row r="29">
          <cell r="A29" t="str">
            <v>201</v>
          </cell>
          <cell r="B29" t="str">
            <v>Cheltuieli de constituire</v>
          </cell>
          <cell r="C29">
            <v>0</v>
          </cell>
          <cell r="D29">
            <v>0</v>
          </cell>
        </row>
        <row r="30">
          <cell r="A30" t="str">
            <v>208</v>
          </cell>
          <cell r="B30" t="str">
            <v>Alte imobilizari necorporale</v>
          </cell>
          <cell r="C30">
            <v>0</v>
          </cell>
          <cell r="D30">
            <v>0</v>
          </cell>
        </row>
        <row r="31">
          <cell r="A31" t="str">
            <v>211</v>
          </cell>
          <cell r="B31" t="str">
            <v>Terenuri</v>
          </cell>
          <cell r="C31">
            <v>0</v>
          </cell>
          <cell r="D31">
            <v>0</v>
          </cell>
        </row>
        <row r="32">
          <cell r="A32" t="str">
            <v>2111</v>
          </cell>
          <cell r="B32" t="str">
            <v>Terenuri</v>
          </cell>
          <cell r="C32">
            <v>0</v>
          </cell>
          <cell r="D32">
            <v>0</v>
          </cell>
        </row>
        <row r="33">
          <cell r="A33" t="str">
            <v>2111.1</v>
          </cell>
          <cell r="B33" t="str">
            <v>Terenuri-Cerbului 1A</v>
          </cell>
          <cell r="C33">
            <v>0</v>
          </cell>
          <cell r="D33">
            <v>0</v>
          </cell>
        </row>
        <row r="34">
          <cell r="A34" t="str">
            <v>212</v>
          </cell>
          <cell r="B34" t="str">
            <v>Mijloace fixe</v>
          </cell>
          <cell r="C34">
            <v>6199000</v>
          </cell>
          <cell r="D34">
            <v>0</v>
          </cell>
        </row>
        <row r="35">
          <cell r="A35" t="str">
            <v>2121</v>
          </cell>
          <cell r="B35" t="str">
            <v>Constructii</v>
          </cell>
          <cell r="C35">
            <v>0</v>
          </cell>
          <cell r="D35">
            <v>0</v>
          </cell>
        </row>
        <row r="36">
          <cell r="A36" t="str">
            <v>2122</v>
          </cell>
          <cell r="B36" t="str">
            <v>Echip.tehnologice(masini,utilaje)</v>
          </cell>
          <cell r="C36">
            <v>0</v>
          </cell>
          <cell r="D36">
            <v>0</v>
          </cell>
        </row>
        <row r="37">
          <cell r="A37" t="str">
            <v>2123</v>
          </cell>
          <cell r="B37" t="str">
            <v>Apar.instal.masur,contr,regl.</v>
          </cell>
          <cell r="C37">
            <v>0</v>
          </cell>
          <cell r="D37">
            <v>0</v>
          </cell>
        </row>
        <row r="38">
          <cell r="A38" t="str">
            <v>2124</v>
          </cell>
          <cell r="B38" t="str">
            <v>Mijloace de transport</v>
          </cell>
          <cell r="C38">
            <v>0</v>
          </cell>
          <cell r="D38">
            <v>0</v>
          </cell>
        </row>
        <row r="39">
          <cell r="A39" t="str">
            <v>2125</v>
          </cell>
          <cell r="B39" t="str">
            <v>Mijloace de transport</v>
          </cell>
          <cell r="C39">
            <v>0</v>
          </cell>
          <cell r="D39">
            <v>0</v>
          </cell>
        </row>
        <row r="40">
          <cell r="A40" t="str">
            <v>2126</v>
          </cell>
          <cell r="B40" t="str">
            <v>Mobilier,birotica..alte active</v>
          </cell>
          <cell r="C40">
            <v>6199000</v>
          </cell>
          <cell r="D40">
            <v>0</v>
          </cell>
        </row>
        <row r="41">
          <cell r="A41" t="str">
            <v>2127</v>
          </cell>
          <cell r="B41" t="str">
            <v>Unelte, accesorii de productie si inventar gospoda</v>
          </cell>
          <cell r="C41">
            <v>0</v>
          </cell>
          <cell r="D41">
            <v>0</v>
          </cell>
        </row>
        <row r="42">
          <cell r="A42" t="str">
            <v>2128</v>
          </cell>
          <cell r="B42" t="str">
            <v>Alte active corporale</v>
          </cell>
          <cell r="C42">
            <v>0</v>
          </cell>
          <cell r="D42">
            <v>0</v>
          </cell>
        </row>
        <row r="43">
          <cell r="A43" t="str">
            <v>231</v>
          </cell>
          <cell r="B43" t="str">
            <v>Imobilizari in curs corporale</v>
          </cell>
          <cell r="C43">
            <v>0</v>
          </cell>
          <cell r="D43">
            <v>0</v>
          </cell>
        </row>
        <row r="44">
          <cell r="A44" t="str">
            <v>231.</v>
          </cell>
          <cell r="B44" t="str">
            <v>Grup social</v>
          </cell>
          <cell r="C44">
            <v>0</v>
          </cell>
          <cell r="D44">
            <v>0</v>
          </cell>
        </row>
        <row r="45">
          <cell r="A45" t="str">
            <v>231.01</v>
          </cell>
          <cell r="B45" t="str">
            <v>Grup social</v>
          </cell>
          <cell r="C45">
            <v>0</v>
          </cell>
          <cell r="D45">
            <v>0</v>
          </cell>
        </row>
        <row r="46">
          <cell r="A46" t="str">
            <v>231.02</v>
          </cell>
          <cell r="B46" t="str">
            <v>Canalizare exterioara</v>
          </cell>
          <cell r="C46">
            <v>0</v>
          </cell>
          <cell r="D46">
            <v>0</v>
          </cell>
        </row>
        <row r="47">
          <cell r="A47" t="str">
            <v>231.03</v>
          </cell>
          <cell r="B47" t="str">
            <v>Platforma curte</v>
          </cell>
          <cell r="C47">
            <v>0</v>
          </cell>
          <cell r="D47">
            <v>0</v>
          </cell>
        </row>
        <row r="48">
          <cell r="A48" t="str">
            <v>231.04</v>
          </cell>
          <cell r="B48" t="str">
            <v>Platforma exterioara</v>
          </cell>
          <cell r="C48">
            <v>0</v>
          </cell>
          <cell r="D48">
            <v>0</v>
          </cell>
        </row>
        <row r="49">
          <cell r="A49" t="str">
            <v>231.05</v>
          </cell>
          <cell r="B49" t="str">
            <v>Hala productie "Butler"</v>
          </cell>
          <cell r="C49">
            <v>0</v>
          </cell>
          <cell r="D49">
            <v>0</v>
          </cell>
        </row>
        <row r="50">
          <cell r="A50" t="str">
            <v>231.06</v>
          </cell>
          <cell r="B50" t="str">
            <v>Pod canal centura</v>
          </cell>
          <cell r="C50">
            <v>0</v>
          </cell>
          <cell r="D50">
            <v>0</v>
          </cell>
        </row>
        <row r="51">
          <cell r="A51" t="str">
            <v>231.07</v>
          </cell>
          <cell r="B51" t="str">
            <v>Recipient tampon</v>
          </cell>
          <cell r="C51">
            <v>0</v>
          </cell>
          <cell r="D51">
            <v>0</v>
          </cell>
        </row>
        <row r="52">
          <cell r="A52" t="str">
            <v>231.08</v>
          </cell>
          <cell r="B52" t="str">
            <v>Moderniz.grup adm-tiv</v>
          </cell>
          <cell r="C52">
            <v>0</v>
          </cell>
          <cell r="D52">
            <v>0</v>
          </cell>
        </row>
        <row r="53">
          <cell r="A53" t="str">
            <v>231.09</v>
          </cell>
          <cell r="B53" t="str">
            <v>Put forat</v>
          </cell>
          <cell r="C53">
            <v>0</v>
          </cell>
          <cell r="D53">
            <v>0</v>
          </cell>
        </row>
        <row r="54">
          <cell r="A54" t="str">
            <v>231.10</v>
          </cell>
          <cell r="B54" t="str">
            <v>Rampa incarc.-descarc.</v>
          </cell>
          <cell r="C54">
            <v>0</v>
          </cell>
          <cell r="D54">
            <v>0</v>
          </cell>
        </row>
        <row r="55">
          <cell r="A55" t="str">
            <v>231.11</v>
          </cell>
          <cell r="B55" t="str">
            <v>Hala Butler II</v>
          </cell>
          <cell r="C55">
            <v>0</v>
          </cell>
          <cell r="D55">
            <v>0</v>
          </cell>
        </row>
        <row r="56">
          <cell r="A56" t="str">
            <v>267</v>
          </cell>
          <cell r="B56" t="str">
            <v>Creante imobilizate</v>
          </cell>
          <cell r="C56">
            <v>0</v>
          </cell>
          <cell r="D56">
            <v>0</v>
          </cell>
        </row>
        <row r="57">
          <cell r="A57" t="str">
            <v>2677</v>
          </cell>
          <cell r="B57" t="str">
            <v>Alte creante imobilizate</v>
          </cell>
          <cell r="C57">
            <v>0</v>
          </cell>
          <cell r="D57">
            <v>0</v>
          </cell>
        </row>
        <row r="58">
          <cell r="A58" t="str">
            <v>280</v>
          </cell>
          <cell r="B58" t="str">
            <v>Amortizari privind imobilizarile necorporale</v>
          </cell>
          <cell r="C58">
            <v>0</v>
          </cell>
          <cell r="D58">
            <v>0</v>
          </cell>
        </row>
        <row r="59">
          <cell r="A59" t="str">
            <v>2801</v>
          </cell>
          <cell r="B59" t="str">
            <v>Amortizarea cheltuielilor de constituire</v>
          </cell>
          <cell r="C59">
            <v>0</v>
          </cell>
          <cell r="D59">
            <v>0</v>
          </cell>
        </row>
        <row r="60">
          <cell r="A60" t="str">
            <v>2808</v>
          </cell>
          <cell r="B60" t="str">
            <v>Amortizarea altor imobilizari necorporale</v>
          </cell>
          <cell r="C60">
            <v>0</v>
          </cell>
          <cell r="D60">
            <v>0</v>
          </cell>
        </row>
        <row r="61">
          <cell r="A61" t="str">
            <v>281</v>
          </cell>
          <cell r="B61" t="str">
            <v>Amortizari privind imobilizarile corporale</v>
          </cell>
          <cell r="C61">
            <v>0</v>
          </cell>
          <cell r="D61">
            <v>67314531</v>
          </cell>
        </row>
        <row r="62">
          <cell r="A62" t="str">
            <v>2811</v>
          </cell>
          <cell r="B62" t="str">
            <v>Amortiz.constructiilor</v>
          </cell>
          <cell r="C62">
            <v>0</v>
          </cell>
          <cell r="D62">
            <v>20483056</v>
          </cell>
        </row>
        <row r="63">
          <cell r="A63" t="str">
            <v>2812</v>
          </cell>
          <cell r="B63" t="str">
            <v>Amortiz.echip.tehnologice</v>
          </cell>
          <cell r="C63">
            <v>0</v>
          </cell>
          <cell r="D63">
            <v>545031</v>
          </cell>
        </row>
        <row r="64">
          <cell r="A64" t="str">
            <v>2813</v>
          </cell>
          <cell r="B64" t="str">
            <v>Amortiz.apar,inst.mas,contr,regl.</v>
          </cell>
          <cell r="C64">
            <v>0</v>
          </cell>
          <cell r="D64">
            <v>39102089</v>
          </cell>
        </row>
        <row r="65">
          <cell r="A65" t="str">
            <v>2814</v>
          </cell>
          <cell r="B65" t="str">
            <v>Amortiz.mijl.de transport</v>
          </cell>
          <cell r="C65">
            <v>0</v>
          </cell>
          <cell r="D65">
            <v>5888343</v>
          </cell>
        </row>
        <row r="66">
          <cell r="A66" t="str">
            <v>2815</v>
          </cell>
          <cell r="B66" t="str">
            <v>Amortizarea mijloacelor de transport</v>
          </cell>
          <cell r="C66">
            <v>0</v>
          </cell>
          <cell r="D66">
            <v>0</v>
          </cell>
        </row>
        <row r="67">
          <cell r="A67" t="str">
            <v>2816</v>
          </cell>
          <cell r="B67" t="str">
            <v>Amortiz.mobilier,birotica...</v>
          </cell>
          <cell r="C67">
            <v>0</v>
          </cell>
          <cell r="D67">
            <v>1296012</v>
          </cell>
        </row>
        <row r="68">
          <cell r="A68" t="str">
            <v>2817</v>
          </cell>
          <cell r="B68" t="str">
            <v>Amortiz.unelt,dispoz,mobilier,birot.</v>
          </cell>
          <cell r="C68">
            <v>0</v>
          </cell>
          <cell r="D68">
            <v>0</v>
          </cell>
        </row>
        <row r="69">
          <cell r="A69" t="str">
            <v>2818</v>
          </cell>
          <cell r="B69" t="str">
            <v>Amortizarea accesoriilor de productie si inventaru</v>
          </cell>
          <cell r="C69">
            <v>0</v>
          </cell>
          <cell r="D69">
            <v>0</v>
          </cell>
        </row>
        <row r="70">
          <cell r="A70" t="str">
            <v>301</v>
          </cell>
          <cell r="B70" t="str">
            <v>Materiale consumabile</v>
          </cell>
          <cell r="C70">
            <v>188814787.68</v>
          </cell>
          <cell r="D70">
            <v>226607060.4</v>
          </cell>
        </row>
        <row r="71">
          <cell r="A71" t="str">
            <v>3011</v>
          </cell>
          <cell r="B71" t="str">
            <v>Materiale auxiliare</v>
          </cell>
          <cell r="C71">
            <v>0</v>
          </cell>
          <cell r="D71">
            <v>0</v>
          </cell>
        </row>
        <row r="72">
          <cell r="A72" t="str">
            <v>3011.1</v>
          </cell>
          <cell r="B72" t="str">
            <v>Mater.intretin.-intern</v>
          </cell>
          <cell r="C72">
            <v>0</v>
          </cell>
          <cell r="D72">
            <v>0</v>
          </cell>
        </row>
        <row r="73">
          <cell r="A73" t="str">
            <v>3011.2</v>
          </cell>
          <cell r="B73" t="str">
            <v>Mater.intretinere-VOGT</v>
          </cell>
          <cell r="C73">
            <v>0</v>
          </cell>
          <cell r="D73">
            <v>0</v>
          </cell>
        </row>
        <row r="74">
          <cell r="A74" t="str">
            <v>3012</v>
          </cell>
          <cell r="B74" t="str">
            <v>Combustibili</v>
          </cell>
          <cell r="C74">
            <v>0</v>
          </cell>
          <cell r="D74">
            <v>13579142.2</v>
          </cell>
        </row>
        <row r="75">
          <cell r="A75" t="str">
            <v>3014</v>
          </cell>
          <cell r="B75" t="str">
            <v>Piese de schimb</v>
          </cell>
          <cell r="C75">
            <v>66961554.15</v>
          </cell>
          <cell r="D75">
            <v>62718027</v>
          </cell>
        </row>
        <row r="76">
          <cell r="A76" t="str">
            <v>3014.1</v>
          </cell>
          <cell r="B76" t="str">
            <v>Piese de schimb-intern</v>
          </cell>
          <cell r="C76">
            <v>0</v>
          </cell>
          <cell r="D76">
            <v>0</v>
          </cell>
        </row>
        <row r="77">
          <cell r="A77" t="str">
            <v>3014.2</v>
          </cell>
          <cell r="B77" t="str">
            <v>Piese de schimb-VOGT</v>
          </cell>
          <cell r="C77">
            <v>66961554.15</v>
          </cell>
          <cell r="D77">
            <v>62718027</v>
          </cell>
        </row>
        <row r="78">
          <cell r="A78" t="str">
            <v>3014.4</v>
          </cell>
          <cell r="B78" t="str">
            <v>Piese de schimb</v>
          </cell>
          <cell r="C78">
            <v>0</v>
          </cell>
          <cell r="D78">
            <v>0</v>
          </cell>
        </row>
        <row r="79">
          <cell r="A79" t="str">
            <v>3018</v>
          </cell>
          <cell r="B79" t="str">
            <v>Alte materiale consumabile</v>
          </cell>
          <cell r="C79">
            <v>121853233.53</v>
          </cell>
          <cell r="D79">
            <v>150309891.2</v>
          </cell>
        </row>
        <row r="80">
          <cell r="A80" t="str">
            <v>3018.1</v>
          </cell>
          <cell r="B80" t="str">
            <v>Alte mater.consumab.-intern</v>
          </cell>
          <cell r="C80">
            <v>389441.4</v>
          </cell>
          <cell r="D80">
            <v>1223323</v>
          </cell>
        </row>
        <row r="81">
          <cell r="A81" t="str">
            <v>3018.2</v>
          </cell>
          <cell r="B81" t="str">
            <v>Alte mater.consumab.-VOGT</v>
          </cell>
          <cell r="C81">
            <v>116906924.13</v>
          </cell>
          <cell r="D81">
            <v>144529700</v>
          </cell>
        </row>
        <row r="82">
          <cell r="A82" t="str">
            <v>3018.3</v>
          </cell>
          <cell r="B82" t="str">
            <v>Alte mater.consumab.-ATS</v>
          </cell>
          <cell r="C82">
            <v>4556868</v>
          </cell>
          <cell r="D82">
            <v>4556868.2</v>
          </cell>
        </row>
        <row r="83">
          <cell r="A83" t="str">
            <v>3018.4</v>
          </cell>
          <cell r="B83" t="str">
            <v>Alte materiale consumabile</v>
          </cell>
          <cell r="C83">
            <v>0</v>
          </cell>
          <cell r="D83">
            <v>0</v>
          </cell>
        </row>
        <row r="84">
          <cell r="A84" t="str">
            <v>321</v>
          </cell>
          <cell r="B84" t="str">
            <v>Obiecte de inventar</v>
          </cell>
          <cell r="C84">
            <v>56488816.88</v>
          </cell>
          <cell r="D84">
            <v>0</v>
          </cell>
        </row>
        <row r="85">
          <cell r="A85" t="str">
            <v>321.</v>
          </cell>
          <cell r="B85" t="str">
            <v>Obiecte de inventar-intern</v>
          </cell>
          <cell r="C85">
            <v>56488816.88</v>
          </cell>
          <cell r="D85">
            <v>0</v>
          </cell>
        </row>
        <row r="86">
          <cell r="A86" t="str">
            <v>321.01</v>
          </cell>
          <cell r="B86" t="str">
            <v>Obiecte de inventar-intern</v>
          </cell>
          <cell r="C86">
            <v>8553616</v>
          </cell>
          <cell r="D86">
            <v>0</v>
          </cell>
        </row>
        <row r="87">
          <cell r="A87" t="str">
            <v>321.02</v>
          </cell>
          <cell r="B87" t="str">
            <v>Obiecte de inventar-VOGT</v>
          </cell>
          <cell r="C87">
            <v>47935200.88</v>
          </cell>
          <cell r="D87">
            <v>0</v>
          </cell>
        </row>
        <row r="88">
          <cell r="A88" t="str">
            <v>322</v>
          </cell>
          <cell r="B88" t="str">
            <v>Uzura obiectelor de inventar</v>
          </cell>
          <cell r="C88">
            <v>0</v>
          </cell>
          <cell r="D88">
            <v>8553616</v>
          </cell>
        </row>
        <row r="89">
          <cell r="A89" t="str">
            <v>378</v>
          </cell>
          <cell r="B89" t="str">
            <v>Diferente de pret la marfuri</v>
          </cell>
          <cell r="C89">
            <v>0</v>
          </cell>
          <cell r="D89">
            <v>0</v>
          </cell>
        </row>
        <row r="90">
          <cell r="A90" t="str">
            <v>401</v>
          </cell>
          <cell r="B90" t="str">
            <v>Furnizori</v>
          </cell>
          <cell r="C90">
            <v>174547873</v>
          </cell>
          <cell r="D90">
            <v>169855283</v>
          </cell>
        </row>
        <row r="91">
          <cell r="A91" t="str">
            <v>401.</v>
          </cell>
          <cell r="B91" t="str">
            <v>Furnizori interni</v>
          </cell>
          <cell r="C91">
            <v>174547873</v>
          </cell>
          <cell r="D91">
            <v>169855283</v>
          </cell>
        </row>
        <row r="92">
          <cell r="A92" t="str">
            <v>401.98</v>
          </cell>
          <cell r="B92" t="str">
            <v>Furnizori interni</v>
          </cell>
          <cell r="C92">
            <v>166580092</v>
          </cell>
          <cell r="D92">
            <v>161926283</v>
          </cell>
        </row>
        <row r="93">
          <cell r="A93" t="str">
            <v>401.99</v>
          </cell>
          <cell r="B93" t="str">
            <v>Colaboratori</v>
          </cell>
          <cell r="C93">
            <v>7967781</v>
          </cell>
          <cell r="D93">
            <v>7929000</v>
          </cell>
        </row>
        <row r="94">
          <cell r="A94" t="str">
            <v>404</v>
          </cell>
          <cell r="B94" t="str">
            <v>Furnizori de imobilizari</v>
          </cell>
          <cell r="C94">
            <v>138430060</v>
          </cell>
          <cell r="D94">
            <v>138430060</v>
          </cell>
        </row>
        <row r="95">
          <cell r="A95" t="str">
            <v>404.</v>
          </cell>
          <cell r="B95" t="str">
            <v>Furnizori de imobilizari</v>
          </cell>
          <cell r="C95">
            <v>138430060</v>
          </cell>
          <cell r="D95">
            <v>138430060</v>
          </cell>
        </row>
        <row r="96">
          <cell r="A96" t="str">
            <v>404.98</v>
          </cell>
          <cell r="B96" t="str">
            <v>Furnizori de imobilizari</v>
          </cell>
          <cell r="C96">
            <v>138430060</v>
          </cell>
          <cell r="D96">
            <v>138430060</v>
          </cell>
        </row>
        <row r="97">
          <cell r="A97" t="str">
            <v>409</v>
          </cell>
          <cell r="B97" t="str">
            <v>Avansuri acordate furnizorilor</v>
          </cell>
          <cell r="C97">
            <v>110128790</v>
          </cell>
          <cell r="D97">
            <v>0</v>
          </cell>
        </row>
        <row r="98">
          <cell r="A98" t="str">
            <v>409.</v>
          </cell>
          <cell r="B98" t="str">
            <v>Avansuri furn. interni</v>
          </cell>
          <cell r="C98">
            <v>110128790</v>
          </cell>
          <cell r="D98">
            <v>0</v>
          </cell>
        </row>
        <row r="99">
          <cell r="A99" t="str">
            <v>409.98</v>
          </cell>
          <cell r="B99" t="str">
            <v>Avansuri furn. interni</v>
          </cell>
          <cell r="C99">
            <v>110128790</v>
          </cell>
          <cell r="D99">
            <v>0</v>
          </cell>
        </row>
        <row r="100">
          <cell r="A100" t="str">
            <v>411</v>
          </cell>
          <cell r="B100" t="str">
            <v>Clienti</v>
          </cell>
          <cell r="C100">
            <v>1444696687</v>
          </cell>
          <cell r="D100">
            <v>1415607784</v>
          </cell>
        </row>
        <row r="101">
          <cell r="A101" t="str">
            <v>411.</v>
          </cell>
          <cell r="B101" t="str">
            <v>Clienti VOGT</v>
          </cell>
          <cell r="C101">
            <v>1444696687</v>
          </cell>
          <cell r="D101">
            <v>1415607784</v>
          </cell>
        </row>
        <row r="102">
          <cell r="A102" t="str">
            <v>411.01</v>
          </cell>
          <cell r="B102" t="str">
            <v>Clienti VOGT</v>
          </cell>
          <cell r="C102">
            <v>1213070319</v>
          </cell>
          <cell r="D102">
            <v>1213070319</v>
          </cell>
        </row>
        <row r="103">
          <cell r="A103" t="str">
            <v>411.02</v>
          </cell>
          <cell r="B103" t="str">
            <v>Clienti VOGT AUSTRIA</v>
          </cell>
          <cell r="C103">
            <v>231534014</v>
          </cell>
          <cell r="D103">
            <v>202445111</v>
          </cell>
        </row>
        <row r="104">
          <cell r="A104" t="str">
            <v>411.03</v>
          </cell>
          <cell r="B104" t="str">
            <v>Clienti VOGT MIESAU</v>
          </cell>
          <cell r="C104">
            <v>0</v>
          </cell>
          <cell r="D104">
            <v>0</v>
          </cell>
        </row>
        <row r="105">
          <cell r="A105" t="str">
            <v>411.98</v>
          </cell>
          <cell r="B105" t="str">
            <v>Clienti intern</v>
          </cell>
          <cell r="C105">
            <v>92354</v>
          </cell>
          <cell r="D105">
            <v>92354</v>
          </cell>
        </row>
        <row r="106">
          <cell r="A106" t="str">
            <v>419</v>
          </cell>
          <cell r="B106" t="str">
            <v>Clienti - creditori</v>
          </cell>
          <cell r="C106">
            <v>1213070319</v>
          </cell>
          <cell r="D106">
            <v>166424221</v>
          </cell>
        </row>
        <row r="107">
          <cell r="A107" t="str">
            <v>419.</v>
          </cell>
          <cell r="B107" t="str">
            <v>Clienti-creditori VOGT</v>
          </cell>
          <cell r="C107">
            <v>1213070319</v>
          </cell>
          <cell r="D107">
            <v>166424221</v>
          </cell>
        </row>
        <row r="108">
          <cell r="A108" t="str">
            <v>419.01</v>
          </cell>
          <cell r="B108" t="str">
            <v>Clienti-creditori VOGT</v>
          </cell>
          <cell r="C108">
            <v>1213070319</v>
          </cell>
          <cell r="D108">
            <v>166424221</v>
          </cell>
        </row>
        <row r="109">
          <cell r="A109" t="str">
            <v>421</v>
          </cell>
          <cell r="B109" t="str">
            <v>Personal-remuneratii datorate</v>
          </cell>
          <cell r="C109">
            <v>910301648</v>
          </cell>
          <cell r="D109">
            <v>816810975</v>
          </cell>
        </row>
        <row r="110">
          <cell r="A110" t="str">
            <v>423</v>
          </cell>
          <cell r="B110" t="str">
            <v>Personal-ajutoare materiale datorate</v>
          </cell>
          <cell r="C110">
            <v>39243110</v>
          </cell>
          <cell r="D110">
            <v>42263076</v>
          </cell>
        </row>
        <row r="111">
          <cell r="A111" t="str">
            <v>423.</v>
          </cell>
          <cell r="B111" t="str">
            <v>Indemnizatii de boala</v>
          </cell>
          <cell r="C111">
            <v>39243110</v>
          </cell>
          <cell r="D111">
            <v>42263076</v>
          </cell>
        </row>
        <row r="112">
          <cell r="A112" t="str">
            <v>423.01</v>
          </cell>
          <cell r="B112" t="str">
            <v>Indemnizatii de boala</v>
          </cell>
          <cell r="C112">
            <v>39243110</v>
          </cell>
          <cell r="D112">
            <v>42263076</v>
          </cell>
        </row>
        <row r="113">
          <cell r="A113" t="str">
            <v>423.02</v>
          </cell>
          <cell r="B113" t="str">
            <v>Indemnizatii de deces</v>
          </cell>
          <cell r="C113">
            <v>0</v>
          </cell>
          <cell r="D113">
            <v>0</v>
          </cell>
        </row>
        <row r="114">
          <cell r="A114" t="str">
            <v>425</v>
          </cell>
          <cell r="B114" t="str">
            <v>Avansuri acordate personalului</v>
          </cell>
          <cell r="C114">
            <v>330800000</v>
          </cell>
          <cell r="D114">
            <v>332100000</v>
          </cell>
        </row>
        <row r="115">
          <cell r="A115" t="str">
            <v>425.</v>
          </cell>
          <cell r="B115" t="str">
            <v>Avans salarii</v>
          </cell>
          <cell r="C115">
            <v>330800000</v>
          </cell>
          <cell r="D115">
            <v>332100000</v>
          </cell>
        </row>
        <row r="116">
          <cell r="A116" t="str">
            <v>425.01</v>
          </cell>
          <cell r="B116" t="str">
            <v>Avans salarii</v>
          </cell>
          <cell r="C116">
            <v>307600000</v>
          </cell>
          <cell r="D116">
            <v>307600000</v>
          </cell>
        </row>
        <row r="117">
          <cell r="A117" t="str">
            <v>425.02</v>
          </cell>
          <cell r="B117" t="str">
            <v>Avans concediu odihna</v>
          </cell>
          <cell r="C117">
            <v>23200000</v>
          </cell>
          <cell r="D117">
            <v>24500000</v>
          </cell>
        </row>
        <row r="118">
          <cell r="A118" t="str">
            <v>425.03</v>
          </cell>
          <cell r="B118" t="str">
            <v>Alte avansuri</v>
          </cell>
          <cell r="C118">
            <v>0</v>
          </cell>
          <cell r="D118">
            <v>0</v>
          </cell>
        </row>
        <row r="119">
          <cell r="A119" t="str">
            <v>427</v>
          </cell>
          <cell r="B119" t="str">
            <v>Retineri din remuneratii datorate tertilor</v>
          </cell>
          <cell r="C119">
            <v>12033000</v>
          </cell>
          <cell r="D119">
            <v>7734000</v>
          </cell>
        </row>
        <row r="120">
          <cell r="A120" t="str">
            <v>427.</v>
          </cell>
          <cell r="B120" t="str">
            <v>B.I.R. Jimbolia</v>
          </cell>
          <cell r="C120">
            <v>12033000</v>
          </cell>
          <cell r="D120">
            <v>7734000</v>
          </cell>
        </row>
        <row r="121">
          <cell r="A121" t="str">
            <v>427.01</v>
          </cell>
          <cell r="B121" t="str">
            <v>B.I.R. Jimbolia</v>
          </cell>
          <cell r="C121">
            <v>6933000</v>
          </cell>
          <cell r="D121">
            <v>5284000</v>
          </cell>
        </row>
        <row r="122">
          <cell r="A122" t="str">
            <v>427.02</v>
          </cell>
          <cell r="B122" t="str">
            <v>Banca de credit coop.-Jimbolia</v>
          </cell>
          <cell r="C122">
            <v>4400000</v>
          </cell>
          <cell r="D122">
            <v>1300000</v>
          </cell>
        </row>
        <row r="123">
          <cell r="A123" t="str">
            <v>427.03</v>
          </cell>
          <cell r="B123" t="str">
            <v>CEC Timisoara</v>
          </cell>
          <cell r="C123">
            <v>0</v>
          </cell>
          <cell r="D123">
            <v>0</v>
          </cell>
        </row>
        <row r="124">
          <cell r="A124" t="str">
            <v>427.04</v>
          </cell>
          <cell r="B124" t="str">
            <v>Bancpost SA Timisoara</v>
          </cell>
          <cell r="C124">
            <v>0</v>
          </cell>
          <cell r="D124">
            <v>0</v>
          </cell>
        </row>
        <row r="125">
          <cell r="A125" t="str">
            <v>427.05</v>
          </cell>
          <cell r="B125" t="str">
            <v>Jimapaterm Serv SA Jimbolia</v>
          </cell>
          <cell r="C125">
            <v>500000</v>
          </cell>
          <cell r="D125">
            <v>200000</v>
          </cell>
        </row>
        <row r="126">
          <cell r="A126" t="str">
            <v>427.06</v>
          </cell>
          <cell r="B126" t="str">
            <v>Coop.Credit Carpinis</v>
          </cell>
          <cell r="C126">
            <v>0</v>
          </cell>
          <cell r="D126">
            <v>0</v>
          </cell>
        </row>
        <row r="127">
          <cell r="A127" t="str">
            <v>427.07</v>
          </cell>
          <cell r="B127" t="str">
            <v>Trezor Jimbolia</v>
          </cell>
          <cell r="C127">
            <v>200000</v>
          </cell>
          <cell r="D127">
            <v>200000</v>
          </cell>
        </row>
        <row r="128">
          <cell r="A128" t="str">
            <v>427.08</v>
          </cell>
          <cell r="B128" t="str">
            <v>Pati Product SRL</v>
          </cell>
          <cell r="C128">
            <v>0</v>
          </cell>
          <cell r="D128">
            <v>750000</v>
          </cell>
        </row>
        <row r="129">
          <cell r="A129" t="str">
            <v>428</v>
          </cell>
          <cell r="B129" t="str">
            <v>Alte datorii si creante in legatura cu personalul</v>
          </cell>
          <cell r="C129">
            <v>0</v>
          </cell>
          <cell r="D129">
            <v>0</v>
          </cell>
        </row>
        <row r="130">
          <cell r="A130" t="str">
            <v>4282</v>
          </cell>
          <cell r="B130" t="str">
            <v>Alte creante in legatura cu personalul</v>
          </cell>
          <cell r="C130">
            <v>0</v>
          </cell>
          <cell r="D130">
            <v>0</v>
          </cell>
        </row>
        <row r="131">
          <cell r="A131" t="str">
            <v>431</v>
          </cell>
          <cell r="B131" t="str">
            <v>Asigurari sociale</v>
          </cell>
          <cell r="C131">
            <v>423018110</v>
          </cell>
          <cell r="D131">
            <v>404925591</v>
          </cell>
        </row>
        <row r="132">
          <cell r="A132" t="str">
            <v>4311</v>
          </cell>
          <cell r="B132" t="str">
            <v>Contributia unitatii la asigurarile sociale</v>
          </cell>
          <cell r="C132">
            <v>385635515</v>
          </cell>
          <cell r="D132">
            <v>363708249</v>
          </cell>
        </row>
        <row r="133">
          <cell r="A133" t="str">
            <v>4311.1</v>
          </cell>
          <cell r="B133" t="str">
            <v>C.A.S.-30%</v>
          </cell>
          <cell r="C133">
            <v>261190403</v>
          </cell>
          <cell r="D133">
            <v>245043293</v>
          </cell>
        </row>
        <row r="134">
          <cell r="A134" t="str">
            <v>4311.2</v>
          </cell>
          <cell r="B134" t="str">
            <v>Contr.7% sanat.-angajator</v>
          </cell>
          <cell r="C134">
            <v>60544309</v>
          </cell>
          <cell r="D134">
            <v>57474729</v>
          </cell>
        </row>
        <row r="135">
          <cell r="A135" t="str">
            <v>4311.3</v>
          </cell>
          <cell r="B135" t="str">
            <v>Contr.7% sanat.-asigurati</v>
          </cell>
          <cell r="C135">
            <v>63900803</v>
          </cell>
          <cell r="D135">
            <v>61190227</v>
          </cell>
        </row>
        <row r="136">
          <cell r="A136" t="str">
            <v>4312</v>
          </cell>
          <cell r="B136" t="str">
            <v>Contrib.5% pensia suplim.</v>
          </cell>
          <cell r="C136">
            <v>37382595</v>
          </cell>
          <cell r="D136">
            <v>41217342</v>
          </cell>
        </row>
        <row r="137">
          <cell r="A137" t="str">
            <v>437</v>
          </cell>
          <cell r="B137" t="str">
            <v>Ajutor de somaj</v>
          </cell>
          <cell r="C137">
            <v>50825060</v>
          </cell>
          <cell r="D137">
            <v>49423998</v>
          </cell>
        </row>
        <row r="138">
          <cell r="A138" t="str">
            <v>4371</v>
          </cell>
          <cell r="B138" t="str">
            <v>Contrib.5% somaj unitate</v>
          </cell>
          <cell r="C138">
            <v>43245935</v>
          </cell>
          <cell r="D138">
            <v>41053378</v>
          </cell>
        </row>
        <row r="139">
          <cell r="A139" t="str">
            <v>4372</v>
          </cell>
          <cell r="B139" t="str">
            <v>Contrib.1% somaj personal</v>
          </cell>
          <cell r="C139">
            <v>7579125</v>
          </cell>
          <cell r="D139">
            <v>8370620</v>
          </cell>
        </row>
        <row r="140">
          <cell r="A140" t="str">
            <v>441</v>
          </cell>
          <cell r="B140" t="str">
            <v>Impozitul pe profit</v>
          </cell>
          <cell r="C140">
            <v>0</v>
          </cell>
          <cell r="D140">
            <v>0</v>
          </cell>
        </row>
        <row r="141">
          <cell r="A141" t="str">
            <v>442</v>
          </cell>
          <cell r="B141" t="str">
            <v>Taxa pe valoarea adaugata</v>
          </cell>
          <cell r="C141">
            <v>210125589.7</v>
          </cell>
          <cell r="D141">
            <v>105621084.85</v>
          </cell>
        </row>
        <row r="142">
          <cell r="A142" t="str">
            <v>4424</v>
          </cell>
          <cell r="B142" t="str">
            <v>TVA de recuperat</v>
          </cell>
          <cell r="C142">
            <v>105048048.85</v>
          </cell>
          <cell r="D142">
            <v>543544</v>
          </cell>
        </row>
        <row r="143">
          <cell r="A143" t="str">
            <v>4426</v>
          </cell>
          <cell r="B143" t="str">
            <v>TVA deductibila</v>
          </cell>
          <cell r="C143">
            <v>105062794.85</v>
          </cell>
          <cell r="D143">
            <v>105062794.85</v>
          </cell>
        </row>
        <row r="144">
          <cell r="A144" t="str">
            <v>4427</v>
          </cell>
          <cell r="B144" t="str">
            <v>TVA colectata</v>
          </cell>
          <cell r="C144">
            <v>14746</v>
          </cell>
          <cell r="D144">
            <v>14746</v>
          </cell>
        </row>
        <row r="145">
          <cell r="A145" t="str">
            <v>444</v>
          </cell>
          <cell r="B145" t="str">
            <v>Impozitul pe salarii</v>
          </cell>
          <cell r="C145">
            <v>69322439</v>
          </cell>
          <cell r="D145">
            <v>61549905</v>
          </cell>
        </row>
        <row r="146">
          <cell r="A146" t="str">
            <v>445</v>
          </cell>
          <cell r="B146" t="str">
            <v>Subventii</v>
          </cell>
          <cell r="C146">
            <v>9378150</v>
          </cell>
          <cell r="D146">
            <v>604640591</v>
          </cell>
        </row>
        <row r="147">
          <cell r="A147" t="str">
            <v>445.</v>
          </cell>
          <cell r="B147" t="str">
            <v>Subventii-Erlau</v>
          </cell>
          <cell r="C147">
            <v>9378150</v>
          </cell>
          <cell r="D147">
            <v>604640591</v>
          </cell>
        </row>
        <row r="148">
          <cell r="A148" t="str">
            <v>445.01</v>
          </cell>
          <cell r="B148" t="str">
            <v>Subventii-Erlau</v>
          </cell>
          <cell r="C148">
            <v>9378150</v>
          </cell>
          <cell r="D148">
            <v>604640591</v>
          </cell>
        </row>
        <row r="149">
          <cell r="A149" t="str">
            <v>446</v>
          </cell>
          <cell r="B149" t="str">
            <v>Alte impozite, taxe si varsaminte asimilate</v>
          </cell>
          <cell r="C149">
            <v>-47974716</v>
          </cell>
          <cell r="D149">
            <v>-47974716</v>
          </cell>
        </row>
        <row r="150">
          <cell r="A150" t="str">
            <v>446.</v>
          </cell>
          <cell r="B150" t="str">
            <v>Taxa vamala</v>
          </cell>
          <cell r="C150">
            <v>-47974716</v>
          </cell>
          <cell r="D150">
            <v>-47974716</v>
          </cell>
        </row>
        <row r="151">
          <cell r="A151" t="str">
            <v>446.01</v>
          </cell>
          <cell r="B151" t="str">
            <v>Taxa vamala</v>
          </cell>
          <cell r="C151">
            <v>-93913594</v>
          </cell>
          <cell r="D151">
            <v>-93913594</v>
          </cell>
        </row>
        <row r="152">
          <cell r="A152" t="str">
            <v>446.02</v>
          </cell>
          <cell r="B152" t="str">
            <v>Comision vamal</v>
          </cell>
          <cell r="C152">
            <v>1005922</v>
          </cell>
          <cell r="D152">
            <v>1005922</v>
          </cell>
        </row>
        <row r="153">
          <cell r="A153" t="str">
            <v>446.03</v>
          </cell>
          <cell r="B153" t="str">
            <v>TVA datorat la importuri</v>
          </cell>
          <cell r="C153">
            <v>44932956</v>
          </cell>
          <cell r="D153">
            <v>44932956</v>
          </cell>
        </row>
        <row r="154">
          <cell r="A154" t="str">
            <v>446.04</v>
          </cell>
          <cell r="B154" t="str">
            <v>Taxa firma</v>
          </cell>
          <cell r="C154">
            <v>0</v>
          </cell>
          <cell r="D154">
            <v>0</v>
          </cell>
        </row>
        <row r="155">
          <cell r="A155" t="str">
            <v>446.05</v>
          </cell>
          <cell r="B155" t="str">
            <v>Taxa mijloace transport</v>
          </cell>
          <cell r="C155">
            <v>0</v>
          </cell>
          <cell r="D155">
            <v>0</v>
          </cell>
        </row>
        <row r="156">
          <cell r="A156" t="str">
            <v>446.06</v>
          </cell>
          <cell r="B156" t="str">
            <v>Accize</v>
          </cell>
          <cell r="C156">
            <v>0</v>
          </cell>
          <cell r="D156">
            <v>0</v>
          </cell>
        </row>
        <row r="157">
          <cell r="A157" t="str">
            <v>446.07</v>
          </cell>
          <cell r="B157" t="str">
            <v>Taxa de timbru</v>
          </cell>
          <cell r="C157">
            <v>0</v>
          </cell>
          <cell r="D157">
            <v>0</v>
          </cell>
        </row>
        <row r="158">
          <cell r="A158" t="str">
            <v>446.08</v>
          </cell>
          <cell r="B158" t="str">
            <v>Taxa concesionare teren</v>
          </cell>
          <cell r="C158">
            <v>0</v>
          </cell>
          <cell r="D158">
            <v>0</v>
          </cell>
        </row>
        <row r="159">
          <cell r="A159" t="str">
            <v>446.09</v>
          </cell>
          <cell r="B159" t="str">
            <v>Taxa fond special drumuri</v>
          </cell>
          <cell r="C159">
            <v>0</v>
          </cell>
          <cell r="D159">
            <v>0</v>
          </cell>
        </row>
        <row r="160">
          <cell r="A160" t="str">
            <v>446.10</v>
          </cell>
          <cell r="B160" t="str">
            <v>Impozit venit colaboratori</v>
          </cell>
          <cell r="C160">
            <v>0</v>
          </cell>
          <cell r="D160">
            <v>0</v>
          </cell>
        </row>
        <row r="161">
          <cell r="A161" t="str">
            <v>446.11</v>
          </cell>
          <cell r="B161" t="str">
            <v>Impozit cladiri</v>
          </cell>
          <cell r="C161">
            <v>0</v>
          </cell>
          <cell r="D161">
            <v>0</v>
          </cell>
        </row>
        <row r="162">
          <cell r="A162" t="str">
            <v>446.12</v>
          </cell>
          <cell r="B162" t="str">
            <v>Taxa autoriz.constructii</v>
          </cell>
          <cell r="C162">
            <v>0</v>
          </cell>
          <cell r="D162">
            <v>0</v>
          </cell>
        </row>
        <row r="163">
          <cell r="A163" t="str">
            <v>446.13</v>
          </cell>
          <cell r="B163" t="str">
            <v>Impozit pe redeventa</v>
          </cell>
          <cell r="C163">
            <v>0</v>
          </cell>
          <cell r="D163">
            <v>0</v>
          </cell>
        </row>
        <row r="164">
          <cell r="A164" t="str">
            <v>446.14</v>
          </cell>
          <cell r="B164" t="str">
            <v>Impozit dobanda/nerezid.</v>
          </cell>
          <cell r="C164">
            <v>0</v>
          </cell>
          <cell r="D164">
            <v>0</v>
          </cell>
        </row>
        <row r="165">
          <cell r="A165" t="str">
            <v>446.15</v>
          </cell>
          <cell r="B165" t="str">
            <v>Alte impozite, taxe si varsaminte asimilate</v>
          </cell>
          <cell r="C165">
            <v>0</v>
          </cell>
          <cell r="D165">
            <v>0</v>
          </cell>
        </row>
        <row r="166">
          <cell r="A166" t="str">
            <v>446.16</v>
          </cell>
          <cell r="B166" t="str">
            <v>Impozit teren</v>
          </cell>
          <cell r="C166">
            <v>0</v>
          </cell>
          <cell r="D166">
            <v>0</v>
          </cell>
        </row>
        <row r="167">
          <cell r="A167" t="str">
            <v>446.99</v>
          </cell>
          <cell r="B167" t="str">
            <v>Alte impoz.,taxe si vars.asimilate</v>
          </cell>
          <cell r="C167">
            <v>0</v>
          </cell>
          <cell r="D167">
            <v>0</v>
          </cell>
        </row>
        <row r="168">
          <cell r="A168" t="str">
            <v>447</v>
          </cell>
          <cell r="B168" t="str">
            <v>Fonduri speciale - taxe si varsaminte asimilate</v>
          </cell>
          <cell r="C168">
            <v>63272780</v>
          </cell>
          <cell r="D168">
            <v>63549255</v>
          </cell>
        </row>
        <row r="169">
          <cell r="A169" t="str">
            <v>447.</v>
          </cell>
          <cell r="B169" t="str">
            <v>Contrib.3% fd.solidarit.soc.</v>
          </cell>
          <cell r="C169">
            <v>63272780</v>
          </cell>
          <cell r="D169">
            <v>63549255</v>
          </cell>
        </row>
        <row r="170">
          <cell r="A170" t="str">
            <v>447.01</v>
          </cell>
          <cell r="B170" t="str">
            <v>Contrib.3% fd.solidarit.soc.</v>
          </cell>
          <cell r="C170">
            <v>39487516</v>
          </cell>
          <cell r="D170">
            <v>40969897</v>
          </cell>
        </row>
        <row r="171">
          <cell r="A171" t="str">
            <v>447.02</v>
          </cell>
          <cell r="B171" t="str">
            <v>Contrib.2% invatamant</v>
          </cell>
          <cell r="C171">
            <v>17298374</v>
          </cell>
          <cell r="D171">
            <v>16421351</v>
          </cell>
        </row>
        <row r="172">
          <cell r="A172" t="str">
            <v>447.03</v>
          </cell>
          <cell r="B172" t="str">
            <v>Comision 0,25% DPMOS</v>
          </cell>
          <cell r="C172">
            <v>6486890</v>
          </cell>
          <cell r="D172">
            <v>6158007</v>
          </cell>
        </row>
        <row r="173">
          <cell r="A173" t="str">
            <v>447O</v>
          </cell>
          <cell r="B173" t="str">
            <v>Contul 447 folosit anterior</v>
          </cell>
          <cell r="C173">
            <v>0</v>
          </cell>
          <cell r="D173">
            <v>0</v>
          </cell>
        </row>
        <row r="174">
          <cell r="A174" t="str">
            <v>448</v>
          </cell>
          <cell r="B174" t="str">
            <v>Alte datorii si creante cu bugetul statului</v>
          </cell>
          <cell r="C174">
            <v>0</v>
          </cell>
          <cell r="D174">
            <v>0</v>
          </cell>
        </row>
        <row r="175">
          <cell r="A175" t="str">
            <v>4481</v>
          </cell>
          <cell r="B175" t="str">
            <v>Alte datorii fata de bugetul statului</v>
          </cell>
          <cell r="C175">
            <v>0</v>
          </cell>
          <cell r="D175">
            <v>0</v>
          </cell>
        </row>
        <row r="176">
          <cell r="A176" t="str">
            <v>456</v>
          </cell>
          <cell r="B176" t="str">
            <v>Decontari cu asociatii privind capitalul</v>
          </cell>
          <cell r="C176">
            <v>0</v>
          </cell>
          <cell r="D176">
            <v>0</v>
          </cell>
        </row>
        <row r="177">
          <cell r="A177" t="str">
            <v>456.</v>
          </cell>
          <cell r="B177" t="str">
            <v>Decont.cu asoc.priv.capitalul-VOGT</v>
          </cell>
          <cell r="C177">
            <v>0</v>
          </cell>
          <cell r="D177">
            <v>0</v>
          </cell>
        </row>
        <row r="178">
          <cell r="A178" t="str">
            <v>456.01</v>
          </cell>
          <cell r="B178" t="str">
            <v>Decont.cu asoc.priv.capitalul-VOGT</v>
          </cell>
          <cell r="C178">
            <v>0</v>
          </cell>
          <cell r="D178">
            <v>0</v>
          </cell>
        </row>
        <row r="179">
          <cell r="A179" t="str">
            <v>461</v>
          </cell>
          <cell r="B179" t="str">
            <v>Debitori diversi</v>
          </cell>
          <cell r="C179">
            <v>826826146</v>
          </cell>
          <cell r="D179">
            <v>666631701</v>
          </cell>
        </row>
        <row r="180">
          <cell r="A180" t="str">
            <v>462</v>
          </cell>
          <cell r="B180" t="str">
            <v>Creditori diversi</v>
          </cell>
          <cell r="C180">
            <v>0</v>
          </cell>
          <cell r="D180">
            <v>0</v>
          </cell>
        </row>
        <row r="181">
          <cell r="A181" t="str">
            <v>471</v>
          </cell>
          <cell r="B181" t="str">
            <v>Cheltuieli inregistrate in avans</v>
          </cell>
          <cell r="C181">
            <v>-20684231</v>
          </cell>
          <cell r="D181">
            <v>11023367</v>
          </cell>
        </row>
        <row r="182">
          <cell r="A182" t="str">
            <v>471.</v>
          </cell>
          <cell r="B182" t="str">
            <v>Chelt.in avans-abonamente</v>
          </cell>
          <cell r="C182">
            <v>-20684231</v>
          </cell>
          <cell r="D182">
            <v>11023367</v>
          </cell>
        </row>
        <row r="183">
          <cell r="A183" t="str">
            <v>471.01</v>
          </cell>
          <cell r="B183" t="str">
            <v>Chelt.in avans-abonamente</v>
          </cell>
          <cell r="C183">
            <v>0</v>
          </cell>
          <cell r="D183">
            <v>651317</v>
          </cell>
        </row>
        <row r="184">
          <cell r="A184" t="str">
            <v>471.02</v>
          </cell>
          <cell r="B184" t="str">
            <v>Taxe vama transf.util+3%</v>
          </cell>
          <cell r="C184">
            <v>-20298434</v>
          </cell>
          <cell r="D184">
            <v>0</v>
          </cell>
        </row>
        <row r="185">
          <cell r="A185" t="str">
            <v>471.03</v>
          </cell>
          <cell r="B185" t="str">
            <v>Anticipatie Jimapaterm</v>
          </cell>
          <cell r="C185">
            <v>-385797</v>
          </cell>
          <cell r="D185">
            <v>0</v>
          </cell>
        </row>
        <row r="186">
          <cell r="A186" t="str">
            <v>471.04</v>
          </cell>
          <cell r="B186" t="str">
            <v>Dif.curs.nefav.ramb.credit VOGT</v>
          </cell>
          <cell r="C186">
            <v>0</v>
          </cell>
          <cell r="D186">
            <v>0</v>
          </cell>
        </row>
        <row r="187">
          <cell r="A187" t="str">
            <v>471.05</v>
          </cell>
          <cell r="B187" t="str">
            <v>Prima asig.-plata in avans</v>
          </cell>
          <cell r="C187">
            <v>0</v>
          </cell>
          <cell r="D187">
            <v>3089614</v>
          </cell>
        </row>
        <row r="188">
          <cell r="A188" t="str">
            <v>471.06</v>
          </cell>
          <cell r="B188" t="str">
            <v>Impozite si taxe locale</v>
          </cell>
          <cell r="C188">
            <v>0</v>
          </cell>
          <cell r="D188">
            <v>7282436</v>
          </cell>
        </row>
        <row r="189">
          <cell r="A189" t="str">
            <v>471.99</v>
          </cell>
          <cell r="B189" t="str">
            <v>Alte chelt.inreg.in avans</v>
          </cell>
          <cell r="C189">
            <v>0</v>
          </cell>
          <cell r="D189">
            <v>0</v>
          </cell>
        </row>
        <row r="190">
          <cell r="A190" t="str">
            <v>472</v>
          </cell>
          <cell r="B190" t="str">
            <v>Venituri inregistrate in avans</v>
          </cell>
          <cell r="C190">
            <v>0</v>
          </cell>
          <cell r="D190">
            <v>0</v>
          </cell>
        </row>
        <row r="191">
          <cell r="A191" t="str">
            <v>473</v>
          </cell>
          <cell r="B191" t="str">
            <v>Decontari din operatii in curs de clarificare</v>
          </cell>
          <cell r="C191">
            <v>36282181</v>
          </cell>
          <cell r="D191">
            <v>0</v>
          </cell>
        </row>
        <row r="192">
          <cell r="A192" t="str">
            <v>473.</v>
          </cell>
          <cell r="B192" t="str">
            <v>Decontari din operatii in curs de clarificare</v>
          </cell>
          <cell r="C192">
            <v>36282181</v>
          </cell>
          <cell r="D192">
            <v>0</v>
          </cell>
        </row>
        <row r="193">
          <cell r="A193" t="str">
            <v>473.01</v>
          </cell>
          <cell r="B193" t="str">
            <v>Decontari din operatii in curs de clarificare</v>
          </cell>
          <cell r="C193">
            <v>36282181</v>
          </cell>
          <cell r="D193">
            <v>0</v>
          </cell>
        </row>
        <row r="194">
          <cell r="A194" t="str">
            <v>473.99</v>
          </cell>
          <cell r="B194" t="str">
            <v>Alte sume in curs lamurire</v>
          </cell>
          <cell r="C194">
            <v>0</v>
          </cell>
          <cell r="D194">
            <v>0</v>
          </cell>
        </row>
        <row r="195">
          <cell r="A195" t="str">
            <v>476</v>
          </cell>
          <cell r="B195" t="str">
            <v>Diferente de conversie-activ</v>
          </cell>
          <cell r="C195">
            <v>0</v>
          </cell>
          <cell r="D195">
            <v>0</v>
          </cell>
        </row>
        <row r="196">
          <cell r="A196" t="str">
            <v>477</v>
          </cell>
          <cell r="B196" t="str">
            <v>Diferente de conversie-pasiv</v>
          </cell>
          <cell r="C196">
            <v>0</v>
          </cell>
          <cell r="D196">
            <v>0</v>
          </cell>
        </row>
        <row r="197">
          <cell r="A197" t="str">
            <v>512</v>
          </cell>
          <cell r="B197" t="str">
            <v>Conturi curente la banci</v>
          </cell>
          <cell r="C197">
            <v>4361892137.35</v>
          </cell>
          <cell r="D197">
            <v>5112098900</v>
          </cell>
        </row>
        <row r="198">
          <cell r="A198" t="str">
            <v>5121</v>
          </cell>
          <cell r="B198" t="str">
            <v>Cont la banca in lei</v>
          </cell>
          <cell r="C198">
            <v>2187281379.35</v>
          </cell>
          <cell r="D198">
            <v>2698734548</v>
          </cell>
        </row>
        <row r="199">
          <cell r="A199" t="str">
            <v>5121.1</v>
          </cell>
          <cell r="B199" t="str">
            <v>BCR Jimbolia-ROL</v>
          </cell>
          <cell r="C199">
            <v>2187216698</v>
          </cell>
          <cell r="D199">
            <v>2698471258</v>
          </cell>
        </row>
        <row r="200">
          <cell r="A200" t="str">
            <v>5121.2</v>
          </cell>
          <cell r="B200" t="str">
            <v>BRD Timisoara-ROL</v>
          </cell>
          <cell r="C200">
            <v>0</v>
          </cell>
          <cell r="D200">
            <v>0</v>
          </cell>
        </row>
        <row r="201">
          <cell r="A201" t="str">
            <v>5121.3</v>
          </cell>
          <cell r="B201" t="str">
            <v>Banca Austria Buc.-ROL</v>
          </cell>
          <cell r="C201">
            <v>64681.35</v>
          </cell>
          <cell r="D201">
            <v>263290</v>
          </cell>
        </row>
        <row r="202">
          <cell r="A202" t="str">
            <v>5124</v>
          </cell>
          <cell r="B202" t="str">
            <v>Cont la banca in devize</v>
          </cell>
          <cell r="C202">
            <v>2174610758</v>
          </cell>
          <cell r="D202">
            <v>2413364352</v>
          </cell>
        </row>
        <row r="203">
          <cell r="A203" t="str">
            <v>5124.1</v>
          </cell>
          <cell r="B203" t="str">
            <v>Disp.banca in devize-BCR Jimbolia/DEM</v>
          </cell>
          <cell r="C203">
            <v>1971126828</v>
          </cell>
          <cell r="D203">
            <v>2319447572</v>
          </cell>
        </row>
        <row r="204">
          <cell r="A204" t="str">
            <v>5124.1.1</v>
          </cell>
          <cell r="B204" t="str">
            <v>BCR Jimbolia-DEM</v>
          </cell>
          <cell r="C204">
            <v>1776027728</v>
          </cell>
          <cell r="D204">
            <v>2137919810</v>
          </cell>
        </row>
        <row r="205">
          <cell r="A205" t="str">
            <v>5124.1.2</v>
          </cell>
          <cell r="B205" t="str">
            <v>BRD Timisoara-DEM</v>
          </cell>
          <cell r="C205">
            <v>0</v>
          </cell>
          <cell r="D205">
            <v>0</v>
          </cell>
        </row>
        <row r="206">
          <cell r="A206" t="str">
            <v>5124.1.3</v>
          </cell>
          <cell r="B206" t="str">
            <v>Banca Austria Buc.-DEM</v>
          </cell>
          <cell r="C206">
            <v>192860000</v>
          </cell>
          <cell r="D206">
            <v>24349362</v>
          </cell>
        </row>
        <row r="207">
          <cell r="A207" t="str">
            <v>5124.1.8</v>
          </cell>
          <cell r="B207" t="str">
            <v>Depozit dem scris.gar.</v>
          </cell>
          <cell r="C207">
            <v>2239100</v>
          </cell>
          <cell r="D207">
            <v>157178400</v>
          </cell>
        </row>
        <row r="208">
          <cell r="A208" t="str">
            <v>5124.1.9</v>
          </cell>
          <cell r="B208" t="str">
            <v>Disp.plati externe-DEM</v>
          </cell>
          <cell r="C208">
            <v>0</v>
          </cell>
          <cell r="D208">
            <v>0</v>
          </cell>
        </row>
        <row r="209">
          <cell r="A209" t="str">
            <v>5124.2</v>
          </cell>
          <cell r="B209" t="str">
            <v>BCR Jimbolia-ATS</v>
          </cell>
          <cell r="C209">
            <v>203483930</v>
          </cell>
          <cell r="D209">
            <v>93916780</v>
          </cell>
        </row>
        <row r="210">
          <cell r="A210" t="str">
            <v>5124.2.1</v>
          </cell>
          <cell r="B210" t="str">
            <v>BCR Jimbolia-ATS</v>
          </cell>
          <cell r="C210">
            <v>203483930</v>
          </cell>
          <cell r="D210">
            <v>93916780</v>
          </cell>
        </row>
        <row r="211">
          <cell r="A211" t="str">
            <v>5125</v>
          </cell>
          <cell r="B211" t="str">
            <v>Sume in curs de decontare</v>
          </cell>
          <cell r="C211">
            <v>0</v>
          </cell>
          <cell r="D211">
            <v>0</v>
          </cell>
        </row>
        <row r="212">
          <cell r="A212" t="str">
            <v>512O</v>
          </cell>
          <cell r="B212" t="str">
            <v>Contul 512 folosit anterior</v>
          </cell>
          <cell r="C212">
            <v>0</v>
          </cell>
          <cell r="D212">
            <v>0</v>
          </cell>
        </row>
        <row r="213">
          <cell r="A213" t="str">
            <v>531</v>
          </cell>
          <cell r="B213" t="str">
            <v>Casa</v>
          </cell>
          <cell r="C213">
            <v>307859264</v>
          </cell>
          <cell r="D213">
            <v>308540681</v>
          </cell>
        </row>
        <row r="214">
          <cell r="A214" t="str">
            <v>5311</v>
          </cell>
          <cell r="B214" t="str">
            <v>Casa in lei</v>
          </cell>
          <cell r="C214">
            <v>268174172</v>
          </cell>
          <cell r="D214">
            <v>268972341</v>
          </cell>
        </row>
        <row r="215">
          <cell r="A215" t="str">
            <v>5314</v>
          </cell>
          <cell r="B215" t="str">
            <v>Casa in devize</v>
          </cell>
          <cell r="C215">
            <v>39685092</v>
          </cell>
          <cell r="D215">
            <v>39568340</v>
          </cell>
        </row>
        <row r="216">
          <cell r="A216" t="str">
            <v>5314.1</v>
          </cell>
          <cell r="B216" t="str">
            <v>Casa in devize-DEM</v>
          </cell>
          <cell r="C216">
            <v>39685092</v>
          </cell>
          <cell r="D216">
            <v>39568340</v>
          </cell>
        </row>
        <row r="217">
          <cell r="A217" t="str">
            <v>542</v>
          </cell>
          <cell r="B217" t="str">
            <v>Avansuri de trezorerie</v>
          </cell>
          <cell r="C217">
            <v>30596200</v>
          </cell>
          <cell r="D217">
            <v>9604000</v>
          </cell>
        </row>
        <row r="218">
          <cell r="A218" t="str">
            <v>542.</v>
          </cell>
          <cell r="B218" t="str">
            <v>Avans spre decontare</v>
          </cell>
          <cell r="C218">
            <v>30596200</v>
          </cell>
          <cell r="D218">
            <v>9604000</v>
          </cell>
        </row>
        <row r="219">
          <cell r="A219" t="str">
            <v>542.01</v>
          </cell>
          <cell r="B219" t="str">
            <v>Avans spre decontare</v>
          </cell>
          <cell r="C219">
            <v>0</v>
          </cell>
          <cell r="D219">
            <v>0</v>
          </cell>
        </row>
        <row r="220">
          <cell r="A220" t="str">
            <v>542.02</v>
          </cell>
          <cell r="B220" t="str">
            <v>Avansuri in devize-DEM</v>
          </cell>
          <cell r="C220">
            <v>30596200</v>
          </cell>
          <cell r="D220">
            <v>9604000</v>
          </cell>
        </row>
        <row r="221">
          <cell r="A221" t="str">
            <v>581</v>
          </cell>
          <cell r="B221" t="str">
            <v>Viramente interne</v>
          </cell>
          <cell r="C221">
            <v>3683891259</v>
          </cell>
          <cell r="D221">
            <v>3683891259</v>
          </cell>
        </row>
        <row r="222">
          <cell r="A222" t="str">
            <v>601</v>
          </cell>
          <cell r="B222" t="str">
            <v>Cheltuieli cu materialele consumabile</v>
          </cell>
          <cell r="C222">
            <v>233465267</v>
          </cell>
          <cell r="D222">
            <v>233465267</v>
          </cell>
        </row>
        <row r="223">
          <cell r="A223" t="str">
            <v>6011</v>
          </cell>
          <cell r="B223" t="str">
            <v>Cheltuieli cu materialele auxiliare</v>
          </cell>
          <cell r="C223">
            <v>0</v>
          </cell>
          <cell r="D223">
            <v>0</v>
          </cell>
        </row>
        <row r="224">
          <cell r="A224" t="str">
            <v>6012</v>
          </cell>
          <cell r="B224" t="str">
            <v>Cheltuieli privind combustibilul</v>
          </cell>
          <cell r="C224">
            <v>20437348</v>
          </cell>
          <cell r="D224">
            <v>20437348</v>
          </cell>
        </row>
        <row r="225">
          <cell r="A225" t="str">
            <v>6014</v>
          </cell>
          <cell r="B225" t="str">
            <v>Cheltuieli privind piesele de schimb</v>
          </cell>
          <cell r="C225">
            <v>62718027</v>
          </cell>
          <cell r="D225">
            <v>62718027</v>
          </cell>
        </row>
        <row r="226">
          <cell r="A226" t="str">
            <v>6014.1</v>
          </cell>
          <cell r="B226" t="str">
            <v>Chelt.piese de schimb-intern</v>
          </cell>
          <cell r="C226">
            <v>0</v>
          </cell>
          <cell r="D226">
            <v>0</v>
          </cell>
        </row>
        <row r="227">
          <cell r="A227" t="str">
            <v>6014.2</v>
          </cell>
          <cell r="B227" t="str">
            <v>Chelt.piese de schimb-VOGT</v>
          </cell>
          <cell r="C227">
            <v>62718027</v>
          </cell>
          <cell r="D227">
            <v>62718027</v>
          </cell>
        </row>
        <row r="228">
          <cell r="A228" t="str">
            <v>6014.4</v>
          </cell>
          <cell r="B228" t="str">
            <v>Cheltuieli privind piesele de schimb</v>
          </cell>
          <cell r="C228">
            <v>0</v>
          </cell>
          <cell r="D228">
            <v>0</v>
          </cell>
        </row>
        <row r="229">
          <cell r="A229" t="str">
            <v>6018</v>
          </cell>
          <cell r="B229" t="str">
            <v>Cheltuieli privind alte materiale consumabile</v>
          </cell>
          <cell r="C229">
            <v>150309892</v>
          </cell>
          <cell r="D229">
            <v>150309892</v>
          </cell>
        </row>
        <row r="230">
          <cell r="A230" t="str">
            <v>6018.1</v>
          </cell>
          <cell r="B230" t="str">
            <v>Chelt.alte mat.cons-intern</v>
          </cell>
          <cell r="C230">
            <v>1223323</v>
          </cell>
          <cell r="D230">
            <v>1223323</v>
          </cell>
        </row>
        <row r="231">
          <cell r="A231" t="str">
            <v>6018.2</v>
          </cell>
          <cell r="B231" t="str">
            <v>Chelt.cu alte mat.cons-VOGT</v>
          </cell>
          <cell r="C231">
            <v>144529700</v>
          </cell>
          <cell r="D231">
            <v>144529700</v>
          </cell>
        </row>
        <row r="232">
          <cell r="A232" t="str">
            <v>6018.3</v>
          </cell>
          <cell r="B232" t="str">
            <v>Ch.cu alte mater.cons.-ATS</v>
          </cell>
          <cell r="C232">
            <v>4556869</v>
          </cell>
          <cell r="D232">
            <v>4556869</v>
          </cell>
        </row>
        <row r="233">
          <cell r="A233" t="str">
            <v>6018.4</v>
          </cell>
          <cell r="B233" t="str">
            <v>Cheltuieli privind alte materiale consumabile</v>
          </cell>
          <cell r="C233">
            <v>0</v>
          </cell>
          <cell r="D233">
            <v>0</v>
          </cell>
        </row>
        <row r="234">
          <cell r="A234" t="str">
            <v>6018OO</v>
          </cell>
          <cell r="B234" t="str">
            <v>Cheltuieli privind alte materiale consumabile</v>
          </cell>
          <cell r="C234">
            <v>0</v>
          </cell>
          <cell r="D234">
            <v>0</v>
          </cell>
        </row>
        <row r="235">
          <cell r="A235" t="str">
            <v>602</v>
          </cell>
          <cell r="B235" t="str">
            <v>Cheltuieli privind obiectele de inventar</v>
          </cell>
          <cell r="C235">
            <v>8553616</v>
          </cell>
          <cell r="D235">
            <v>8553616</v>
          </cell>
        </row>
        <row r="236">
          <cell r="A236" t="str">
            <v>604</v>
          </cell>
          <cell r="B236" t="str">
            <v>Cheltuieli privind materialele nestocate</v>
          </cell>
          <cell r="C236">
            <v>24892218</v>
          </cell>
          <cell r="D236">
            <v>24892218</v>
          </cell>
        </row>
        <row r="237">
          <cell r="A237" t="str">
            <v>605</v>
          </cell>
          <cell r="B237" t="str">
            <v>Cheltuieli privind energia si apa</v>
          </cell>
          <cell r="C237">
            <v>29490714</v>
          </cell>
          <cell r="D237">
            <v>29490714</v>
          </cell>
        </row>
        <row r="238">
          <cell r="A238" t="str">
            <v>611</v>
          </cell>
          <cell r="B238" t="str">
            <v>Cheltuieli cu intretinerea si reparatiile</v>
          </cell>
          <cell r="C238">
            <v>4220894</v>
          </cell>
          <cell r="D238">
            <v>4220894</v>
          </cell>
        </row>
        <row r="239">
          <cell r="A239" t="str">
            <v>612</v>
          </cell>
          <cell r="B239" t="str">
            <v>Cheltuieli cu redeventele, locatiile de gestiune s</v>
          </cell>
          <cell r="C239">
            <v>42172438</v>
          </cell>
          <cell r="D239">
            <v>42172438</v>
          </cell>
        </row>
        <row r="240">
          <cell r="A240" t="str">
            <v>613</v>
          </cell>
          <cell r="B240" t="str">
            <v>Cheltuieli cu primele de asigurare</v>
          </cell>
          <cell r="C240">
            <v>5139244</v>
          </cell>
          <cell r="D240">
            <v>5139244</v>
          </cell>
        </row>
        <row r="241">
          <cell r="A241" t="str">
            <v>621</v>
          </cell>
          <cell r="B241" t="str">
            <v>Cheltuieli cu colaboratorii</v>
          </cell>
          <cell r="C241">
            <v>7929000</v>
          </cell>
          <cell r="D241">
            <v>7929000</v>
          </cell>
        </row>
        <row r="242">
          <cell r="A242" t="str">
            <v>622</v>
          </cell>
          <cell r="B242" t="str">
            <v>Cheltuieli privind comisioanele si onorariile</v>
          </cell>
          <cell r="C242">
            <v>0</v>
          </cell>
          <cell r="D242">
            <v>0</v>
          </cell>
        </row>
        <row r="243">
          <cell r="A243" t="str">
            <v>623</v>
          </cell>
          <cell r="B243" t="str">
            <v>Cheltuieli de protocol, reclama si publicitate</v>
          </cell>
          <cell r="C243">
            <v>1873312</v>
          </cell>
          <cell r="D243">
            <v>1873312</v>
          </cell>
        </row>
        <row r="244">
          <cell r="A244" t="str">
            <v>623.</v>
          </cell>
          <cell r="B244" t="str">
            <v>Cheltuieli de protocol</v>
          </cell>
          <cell r="C244">
            <v>1873312</v>
          </cell>
          <cell r="D244">
            <v>1873312</v>
          </cell>
        </row>
        <row r="245">
          <cell r="A245" t="str">
            <v>623.01</v>
          </cell>
          <cell r="B245" t="str">
            <v>Cheltuieli de protocol</v>
          </cell>
          <cell r="C245">
            <v>1873312</v>
          </cell>
          <cell r="D245">
            <v>1873312</v>
          </cell>
        </row>
        <row r="246">
          <cell r="A246" t="str">
            <v>623.02</v>
          </cell>
          <cell r="B246" t="str">
            <v>Chelt.de reclama-publicit.</v>
          </cell>
          <cell r="C246">
            <v>0</v>
          </cell>
          <cell r="D246">
            <v>0</v>
          </cell>
        </row>
        <row r="247">
          <cell r="A247" t="str">
            <v>624</v>
          </cell>
          <cell r="B247" t="str">
            <v>Cheltuieli cu transportul de bunuri si de personal</v>
          </cell>
          <cell r="C247">
            <v>41762760</v>
          </cell>
          <cell r="D247">
            <v>41762760</v>
          </cell>
        </row>
        <row r="248">
          <cell r="A248" t="str">
            <v>625</v>
          </cell>
          <cell r="B248" t="str">
            <v>Cheltuieli cu deplasari, detasari si transferari</v>
          </cell>
          <cell r="C248">
            <v>20249088</v>
          </cell>
          <cell r="D248">
            <v>20249088</v>
          </cell>
        </row>
        <row r="249">
          <cell r="A249" t="str">
            <v>626</v>
          </cell>
          <cell r="B249" t="str">
            <v>Cheltuieli postale si taxe de telecomunicatii</v>
          </cell>
          <cell r="C249">
            <v>58921559</v>
          </cell>
          <cell r="D249">
            <v>58921559</v>
          </cell>
        </row>
        <row r="250">
          <cell r="A250" t="str">
            <v>627</v>
          </cell>
          <cell r="B250" t="str">
            <v>Cheltuieli cu serviciile bancare si asimilate</v>
          </cell>
          <cell r="C250">
            <v>5572846</v>
          </cell>
          <cell r="D250">
            <v>5572846</v>
          </cell>
        </row>
        <row r="251">
          <cell r="A251" t="str">
            <v>628</v>
          </cell>
          <cell r="B251" t="str">
            <v>Alte cheltuieli cu serviciile executate de terti</v>
          </cell>
          <cell r="C251">
            <v>44464079</v>
          </cell>
          <cell r="D251">
            <v>44464079</v>
          </cell>
        </row>
        <row r="252">
          <cell r="A252" t="str">
            <v>635</v>
          </cell>
          <cell r="B252" t="str">
            <v>Cheltuieli cu alte impozite, taxe si varsaminte as</v>
          </cell>
          <cell r="C252">
            <v>-55795516</v>
          </cell>
          <cell r="D252">
            <v>-55795516</v>
          </cell>
        </row>
        <row r="253">
          <cell r="A253" t="str">
            <v>635.</v>
          </cell>
          <cell r="B253" t="str">
            <v>Chelt.alte impoz.,taxe,vars.asim.</v>
          </cell>
          <cell r="C253">
            <v>-55795516</v>
          </cell>
          <cell r="D253">
            <v>-55795516</v>
          </cell>
        </row>
        <row r="254">
          <cell r="A254" t="str">
            <v>635.01</v>
          </cell>
          <cell r="B254" t="str">
            <v>Chelt.alte impoz.,taxe,vars.asim.</v>
          </cell>
          <cell r="C254">
            <v>-57381206</v>
          </cell>
          <cell r="D254">
            <v>-57381206</v>
          </cell>
        </row>
        <row r="255">
          <cell r="A255" t="str">
            <v>635.99</v>
          </cell>
          <cell r="B255" t="str">
            <v>TVA deductibila pe chelt.</v>
          </cell>
          <cell r="C255">
            <v>1585690</v>
          </cell>
          <cell r="D255">
            <v>1585690</v>
          </cell>
        </row>
        <row r="256">
          <cell r="A256" t="str">
            <v>641</v>
          </cell>
          <cell r="B256" t="str">
            <v>Cheltuieli cu salariile personalului</v>
          </cell>
          <cell r="C256">
            <v>816810975</v>
          </cell>
          <cell r="D256">
            <v>816810975</v>
          </cell>
        </row>
        <row r="257">
          <cell r="A257" t="str">
            <v>645</v>
          </cell>
          <cell r="B257" t="str">
            <v>Cheltuieli privind asigurarile si protectia social</v>
          </cell>
          <cell r="C257">
            <v>347827976</v>
          </cell>
          <cell r="D257">
            <v>347827976</v>
          </cell>
        </row>
        <row r="258">
          <cell r="A258" t="str">
            <v>6451</v>
          </cell>
          <cell r="B258" t="str">
            <v>Contributia unitatii la asigurarile sociale</v>
          </cell>
          <cell r="C258">
            <v>302518022</v>
          </cell>
          <cell r="D258">
            <v>302518022</v>
          </cell>
        </row>
        <row r="259">
          <cell r="A259" t="str">
            <v>6452</v>
          </cell>
          <cell r="B259" t="str">
            <v>Contributia unitatii pentru ajutorul de somaj</v>
          </cell>
          <cell r="C259">
            <v>41053378</v>
          </cell>
          <cell r="D259">
            <v>41053378</v>
          </cell>
        </row>
        <row r="260">
          <cell r="A260" t="str">
            <v>6458</v>
          </cell>
          <cell r="B260" t="str">
            <v>Alte cheltuieli privind asigurarea si protectia so</v>
          </cell>
          <cell r="C260">
            <v>4256576</v>
          </cell>
          <cell r="D260">
            <v>4256576</v>
          </cell>
        </row>
        <row r="261">
          <cell r="A261" t="str">
            <v>658</v>
          </cell>
          <cell r="B261" t="str">
            <v>Alte cheltuieli de exploatare</v>
          </cell>
          <cell r="C261">
            <v>41.07</v>
          </cell>
          <cell r="D261">
            <v>41.07</v>
          </cell>
        </row>
        <row r="262">
          <cell r="A262" t="str">
            <v>665</v>
          </cell>
          <cell r="B262" t="str">
            <v>Cheltuieli din diferenta de curs valutar</v>
          </cell>
          <cell r="C262">
            <v>188275632</v>
          </cell>
          <cell r="D262">
            <v>188275632</v>
          </cell>
        </row>
        <row r="263">
          <cell r="A263" t="str">
            <v>666</v>
          </cell>
          <cell r="B263" t="str">
            <v>Cheltuieli privind dobinzile</v>
          </cell>
          <cell r="C263">
            <v>0</v>
          </cell>
          <cell r="D263">
            <v>0</v>
          </cell>
        </row>
        <row r="264">
          <cell r="A264" t="str">
            <v>671</v>
          </cell>
          <cell r="B264" t="str">
            <v>Cheltuieli exceptionale privind operatiile de gest</v>
          </cell>
          <cell r="C264">
            <v>2500000</v>
          </cell>
          <cell r="D264">
            <v>2500000</v>
          </cell>
        </row>
        <row r="265">
          <cell r="A265" t="str">
            <v>6711</v>
          </cell>
          <cell r="B265" t="str">
            <v>Despagubiri, amenzi si penalitati</v>
          </cell>
          <cell r="C265">
            <v>0</v>
          </cell>
          <cell r="D265">
            <v>0</v>
          </cell>
        </row>
        <row r="266">
          <cell r="A266" t="str">
            <v>6711.1</v>
          </cell>
          <cell r="B266" t="str">
            <v>Majorari si penalitati</v>
          </cell>
          <cell r="C266">
            <v>0</v>
          </cell>
          <cell r="D266">
            <v>0</v>
          </cell>
        </row>
        <row r="267">
          <cell r="A267" t="str">
            <v>6711.2</v>
          </cell>
          <cell r="B267" t="str">
            <v>Amenzi</v>
          </cell>
          <cell r="C267">
            <v>0</v>
          </cell>
          <cell r="D267">
            <v>0</v>
          </cell>
        </row>
        <row r="268">
          <cell r="A268" t="str">
            <v>6711.3</v>
          </cell>
          <cell r="B268" t="str">
            <v>Despagubiri</v>
          </cell>
          <cell r="C268">
            <v>0</v>
          </cell>
          <cell r="D268">
            <v>0</v>
          </cell>
        </row>
        <row r="269">
          <cell r="A269" t="str">
            <v>6712</v>
          </cell>
          <cell r="B269" t="str">
            <v>Donatii si subventii acordate</v>
          </cell>
          <cell r="C269">
            <v>0</v>
          </cell>
          <cell r="D269">
            <v>0</v>
          </cell>
        </row>
        <row r="270">
          <cell r="A270" t="str">
            <v>6718</v>
          </cell>
          <cell r="B270" t="str">
            <v>Alte cheltuieli exceptionale privind operatiile de</v>
          </cell>
          <cell r="C270">
            <v>2500000</v>
          </cell>
          <cell r="D270">
            <v>2500000</v>
          </cell>
        </row>
        <row r="271">
          <cell r="A271" t="str">
            <v>6718.1</v>
          </cell>
          <cell r="B271" t="str">
            <v>Sponsorizari</v>
          </cell>
          <cell r="C271">
            <v>2500000</v>
          </cell>
          <cell r="D271">
            <v>2500000</v>
          </cell>
        </row>
        <row r="272">
          <cell r="A272" t="str">
            <v>6718.2</v>
          </cell>
          <cell r="B272" t="str">
            <v>Xxxxxxxxxxxx</v>
          </cell>
          <cell r="C272">
            <v>0</v>
          </cell>
          <cell r="D272">
            <v>0</v>
          </cell>
        </row>
        <row r="273">
          <cell r="A273" t="str">
            <v>6718.3</v>
          </cell>
          <cell r="B273" t="str">
            <v>Chelt.except.-recup.CO pers.transfer.</v>
          </cell>
          <cell r="C273">
            <v>0</v>
          </cell>
          <cell r="D273">
            <v>0</v>
          </cell>
        </row>
        <row r="274">
          <cell r="A274" t="str">
            <v>6718.9</v>
          </cell>
          <cell r="B274" t="str">
            <v>Alte cheltuieli exceptionale privind operatiile de</v>
          </cell>
          <cell r="C274">
            <v>0</v>
          </cell>
          <cell r="D274">
            <v>0</v>
          </cell>
        </row>
        <row r="275">
          <cell r="A275" t="str">
            <v>681</v>
          </cell>
          <cell r="B275" t="str">
            <v>Cheltuieli de exploatare privind amortizarile si p</v>
          </cell>
          <cell r="C275">
            <v>67314531</v>
          </cell>
          <cell r="D275">
            <v>67314531</v>
          </cell>
        </row>
        <row r="276">
          <cell r="A276" t="str">
            <v>6811</v>
          </cell>
          <cell r="B276" t="str">
            <v>Cheltuieli de exploatare privind amortizarea imobi</v>
          </cell>
          <cell r="C276">
            <v>67314531</v>
          </cell>
          <cell r="D276">
            <v>67314531</v>
          </cell>
        </row>
        <row r="277">
          <cell r="A277" t="str">
            <v>691</v>
          </cell>
          <cell r="B277" t="str">
            <v>Cheltuieli cu impozitul pe profit</v>
          </cell>
          <cell r="C277">
            <v>0</v>
          </cell>
          <cell r="D277">
            <v>0</v>
          </cell>
        </row>
        <row r="278">
          <cell r="A278" t="str">
            <v>704</v>
          </cell>
          <cell r="B278" t="str">
            <v>Venituri din lucrari executate si servicii prestat</v>
          </cell>
          <cell r="C278">
            <v>1444604333</v>
          </cell>
          <cell r="D278">
            <v>1444604333</v>
          </cell>
        </row>
        <row r="279">
          <cell r="A279" t="str">
            <v>704.</v>
          </cell>
          <cell r="B279" t="str">
            <v>Venituri export lohn-Erlau</v>
          </cell>
          <cell r="C279">
            <v>1444604333</v>
          </cell>
          <cell r="D279">
            <v>1444604333</v>
          </cell>
        </row>
        <row r="280">
          <cell r="A280" t="str">
            <v>704.01</v>
          </cell>
          <cell r="B280" t="str">
            <v>Venituri export lohn-Erlau</v>
          </cell>
          <cell r="C280">
            <v>1213070319</v>
          </cell>
          <cell r="D280">
            <v>1213070319</v>
          </cell>
        </row>
        <row r="281">
          <cell r="A281" t="str">
            <v>704.01.1</v>
          </cell>
          <cell r="B281" t="str">
            <v>Venituri export lohn-Erlau</v>
          </cell>
          <cell r="C281">
            <v>1213070319</v>
          </cell>
          <cell r="D281">
            <v>1213070319</v>
          </cell>
        </row>
        <row r="282">
          <cell r="A282" t="str">
            <v>704.02</v>
          </cell>
          <cell r="B282" t="str">
            <v>Venituri export VOGT Aust.</v>
          </cell>
          <cell r="C282">
            <v>231534014</v>
          </cell>
          <cell r="D282">
            <v>231534014</v>
          </cell>
        </row>
        <row r="283">
          <cell r="A283" t="str">
            <v>704.02.1</v>
          </cell>
          <cell r="B283" t="str">
            <v>Venituri export VOGT Aust.</v>
          </cell>
          <cell r="C283">
            <v>231534014</v>
          </cell>
          <cell r="D283">
            <v>231534014</v>
          </cell>
        </row>
        <row r="284">
          <cell r="A284" t="str">
            <v>704.03</v>
          </cell>
          <cell r="B284" t="str">
            <v>Venituri exp.VOGT MIESAU</v>
          </cell>
          <cell r="C284">
            <v>0</v>
          </cell>
          <cell r="D284">
            <v>0</v>
          </cell>
        </row>
        <row r="285">
          <cell r="A285" t="str">
            <v>704.03.2</v>
          </cell>
          <cell r="B285" t="str">
            <v>Venituri exp.VOGT MIESAU</v>
          </cell>
          <cell r="C285">
            <v>0</v>
          </cell>
          <cell r="D285">
            <v>0</v>
          </cell>
        </row>
        <row r="286">
          <cell r="A286" t="str">
            <v>708</v>
          </cell>
          <cell r="B286" t="str">
            <v>Venituri din activitati diverse</v>
          </cell>
          <cell r="C286">
            <v>77608</v>
          </cell>
          <cell r="D286">
            <v>77608</v>
          </cell>
        </row>
        <row r="287">
          <cell r="A287" t="str">
            <v>708.</v>
          </cell>
          <cell r="B287" t="str">
            <v>Venituri din vanzari deseuri</v>
          </cell>
          <cell r="C287">
            <v>77608</v>
          </cell>
          <cell r="D287">
            <v>77608</v>
          </cell>
        </row>
        <row r="288">
          <cell r="A288" t="str">
            <v>708.01</v>
          </cell>
          <cell r="B288" t="str">
            <v>Venituri din vanzari deseuri</v>
          </cell>
          <cell r="C288">
            <v>77608</v>
          </cell>
          <cell r="D288">
            <v>77608</v>
          </cell>
        </row>
        <row r="289">
          <cell r="A289" t="str">
            <v>708.02</v>
          </cell>
          <cell r="B289" t="str">
            <v>Venituri din recup.energie el.</v>
          </cell>
          <cell r="C289">
            <v>0</v>
          </cell>
          <cell r="D289">
            <v>0</v>
          </cell>
        </row>
        <row r="290">
          <cell r="A290" t="str">
            <v>722</v>
          </cell>
          <cell r="B290" t="str">
            <v>Venituri din productia de imobilizari corporale</v>
          </cell>
          <cell r="C290">
            <v>0</v>
          </cell>
          <cell r="D290">
            <v>0</v>
          </cell>
        </row>
        <row r="291">
          <cell r="A291" t="str">
            <v>758</v>
          </cell>
          <cell r="B291" t="str">
            <v>Alte venituri din exploatare</v>
          </cell>
          <cell r="C291">
            <v>17234849</v>
          </cell>
          <cell r="D291">
            <v>17234849</v>
          </cell>
        </row>
        <row r="292">
          <cell r="A292" t="str">
            <v>758.</v>
          </cell>
          <cell r="B292" t="str">
            <v>Recup.conced.odihna necuv.</v>
          </cell>
          <cell r="C292">
            <v>17234849</v>
          </cell>
          <cell r="D292">
            <v>17234849</v>
          </cell>
        </row>
        <row r="293">
          <cell r="A293" t="str">
            <v>758.01</v>
          </cell>
          <cell r="B293" t="str">
            <v>Recup.conced.odihna necuv.</v>
          </cell>
          <cell r="C293">
            <v>81818</v>
          </cell>
          <cell r="D293">
            <v>81818</v>
          </cell>
        </row>
        <row r="294">
          <cell r="A294" t="str">
            <v>758.02</v>
          </cell>
          <cell r="B294" t="str">
            <v>Reducere 7% CAS cf.HG 2/99</v>
          </cell>
          <cell r="C294">
            <v>17153031</v>
          </cell>
          <cell r="D294">
            <v>17153031</v>
          </cell>
        </row>
        <row r="295">
          <cell r="A295" t="str">
            <v>758.09</v>
          </cell>
          <cell r="B295" t="str">
            <v>Alte venituri expl.-diverse</v>
          </cell>
          <cell r="C295">
            <v>0</v>
          </cell>
          <cell r="D295">
            <v>0</v>
          </cell>
        </row>
        <row r="296">
          <cell r="A296" t="str">
            <v>765</v>
          </cell>
          <cell r="B296" t="str">
            <v>Venituri din diferente de curs valutar</v>
          </cell>
          <cell r="C296">
            <v>42573988</v>
          </cell>
          <cell r="D296">
            <v>42573988</v>
          </cell>
        </row>
        <row r="297">
          <cell r="A297" t="str">
            <v>766</v>
          </cell>
          <cell r="B297" t="str">
            <v>Venituri din dobinzi</v>
          </cell>
          <cell r="C297">
            <v>1001173.35</v>
          </cell>
          <cell r="D297">
            <v>1001173.35</v>
          </cell>
        </row>
        <row r="298">
          <cell r="A298" t="str">
            <v>767</v>
          </cell>
          <cell r="B298" t="str">
            <v>Venituri din sconturi obtinute</v>
          </cell>
          <cell r="C298">
            <v>0</v>
          </cell>
          <cell r="D298">
            <v>0</v>
          </cell>
        </row>
        <row r="299">
          <cell r="A299" t="str">
            <v>768</v>
          </cell>
          <cell r="B299" t="str">
            <v>Alte venituri financiare</v>
          </cell>
          <cell r="C299">
            <v>0</v>
          </cell>
          <cell r="D299">
            <v>0</v>
          </cell>
        </row>
        <row r="300">
          <cell r="A300" t="str">
            <v>771</v>
          </cell>
          <cell r="B300" t="str">
            <v>Venituri exceptionale din operatiuni de gestiune</v>
          </cell>
          <cell r="C300">
            <v>401446960.08</v>
          </cell>
          <cell r="D300">
            <v>401446960.08</v>
          </cell>
        </row>
        <row r="301">
          <cell r="A301" t="str">
            <v>7718</v>
          </cell>
          <cell r="B301" t="str">
            <v>Alte venituri exceptionale din operatiuni de gesti</v>
          </cell>
          <cell r="C301">
            <v>401446960.08</v>
          </cell>
          <cell r="D301">
            <v>401446960.08</v>
          </cell>
        </row>
        <row r="302">
          <cell r="A302" t="str">
            <v>7718.1</v>
          </cell>
          <cell r="B302" t="str">
            <v>Valori mater.import-titlu gratuit</v>
          </cell>
          <cell r="C302">
            <v>197464941.79</v>
          </cell>
          <cell r="D302">
            <v>197464941.79</v>
          </cell>
        </row>
        <row r="303">
          <cell r="A303" t="str">
            <v>7718.2</v>
          </cell>
          <cell r="B303" t="str">
            <v>Dif.rotunjire la import</v>
          </cell>
          <cell r="C303">
            <v>-1735.21</v>
          </cell>
          <cell r="D303">
            <v>-1735.21</v>
          </cell>
        </row>
        <row r="304">
          <cell r="A304" t="str">
            <v>7718.3</v>
          </cell>
          <cell r="B304" t="str">
            <v>Penalit.,imputatii,popriri</v>
          </cell>
          <cell r="C304">
            <v>1627851</v>
          </cell>
          <cell r="D304">
            <v>1627851</v>
          </cell>
        </row>
        <row r="305">
          <cell r="A305" t="str">
            <v>7718.4</v>
          </cell>
          <cell r="B305" t="str">
            <v>Regulariz.CO pers.transf.</v>
          </cell>
          <cell r="C305">
            <v>0</v>
          </cell>
          <cell r="D305">
            <v>0</v>
          </cell>
        </row>
        <row r="306">
          <cell r="A306" t="str">
            <v>7718.6</v>
          </cell>
          <cell r="B306" t="str">
            <v>Valori mat.import-Austria</v>
          </cell>
          <cell r="C306">
            <v>3719061.5</v>
          </cell>
          <cell r="D306">
            <v>3719061.5</v>
          </cell>
        </row>
        <row r="307">
          <cell r="A307" t="str">
            <v>7718.7</v>
          </cell>
          <cell r="B307" t="str">
            <v>Alte venituri exceptionale din operatiuni de gesti</v>
          </cell>
          <cell r="C307">
            <v>0</v>
          </cell>
          <cell r="D307">
            <v>0</v>
          </cell>
        </row>
        <row r="308">
          <cell r="A308" t="str">
            <v>7718.8</v>
          </cell>
          <cell r="B308" t="str">
            <v>Bonif.5% cf.OG11/99</v>
          </cell>
          <cell r="C308">
            <v>3360009</v>
          </cell>
          <cell r="D308">
            <v>3360009</v>
          </cell>
        </row>
        <row r="309">
          <cell r="A309" t="str">
            <v>7718.9</v>
          </cell>
          <cell r="B309" t="str">
            <v>Alte venit.exceptionale</v>
          </cell>
          <cell r="C309">
            <v>195276832</v>
          </cell>
          <cell r="D309">
            <v>195276832</v>
          </cell>
        </row>
        <row r="310">
          <cell r="A310" t="str">
            <v>7718OO</v>
          </cell>
          <cell r="B310" t="str">
            <v>Venituri exceptionale din operatiuni de gestiune</v>
          </cell>
          <cell r="C310">
            <v>0</v>
          </cell>
          <cell r="D310">
            <v>0</v>
          </cell>
        </row>
        <row r="311">
          <cell r="A311" t="str">
            <v>772</v>
          </cell>
          <cell r="B311" t="str">
            <v>Venituri din operatiuni de capital</v>
          </cell>
          <cell r="C311">
            <v>27161384</v>
          </cell>
          <cell r="D311">
            <v>27161384</v>
          </cell>
        </row>
        <row r="312">
          <cell r="A312" t="str">
            <v>7727</v>
          </cell>
          <cell r="B312" t="str">
            <v>Subventii pentru investitii virate la venituri</v>
          </cell>
          <cell r="C312">
            <v>27161384</v>
          </cell>
          <cell r="D312">
            <v>27161384</v>
          </cell>
        </row>
        <row r="313">
          <cell r="A313" t="str">
            <v>7727.1</v>
          </cell>
          <cell r="B313" t="str">
            <v>Subv.pt.inv.virat.venit-Erlau</v>
          </cell>
          <cell r="C313">
            <v>27161384</v>
          </cell>
          <cell r="D313">
            <v>27161384</v>
          </cell>
        </row>
      </sheetData>
      <sheetData sheetId="9">
        <row r="2">
          <cell r="A2" t="str">
            <v>101</v>
          </cell>
          <cell r="B2" t="str">
            <v>Capital social</v>
          </cell>
          <cell r="C2">
            <v>0</v>
          </cell>
          <cell r="D2">
            <v>0</v>
          </cell>
        </row>
        <row r="3">
          <cell r="A3" t="str">
            <v>1011</v>
          </cell>
          <cell r="B3" t="str">
            <v>Capital subscris nevarsat</v>
          </cell>
          <cell r="C3">
            <v>0</v>
          </cell>
          <cell r="D3">
            <v>0</v>
          </cell>
        </row>
        <row r="4">
          <cell r="A4" t="str">
            <v>1012</v>
          </cell>
          <cell r="B4" t="str">
            <v>Capital subscris varsat</v>
          </cell>
          <cell r="C4">
            <v>0</v>
          </cell>
          <cell r="D4">
            <v>0</v>
          </cell>
        </row>
        <row r="5">
          <cell r="A5" t="str">
            <v>107</v>
          </cell>
          <cell r="B5" t="str">
            <v>Rezultatul reportat</v>
          </cell>
          <cell r="C5">
            <v>0</v>
          </cell>
          <cell r="D5">
            <v>0</v>
          </cell>
        </row>
        <row r="6">
          <cell r="A6" t="str">
            <v>107.</v>
          </cell>
          <cell r="B6" t="str">
            <v>Rezult.report-Pierdere'98</v>
          </cell>
          <cell r="C6">
            <v>0</v>
          </cell>
          <cell r="D6">
            <v>0</v>
          </cell>
        </row>
        <row r="7">
          <cell r="A7" t="str">
            <v>107.98</v>
          </cell>
          <cell r="B7" t="str">
            <v>Rezult.report-Pierdere'98</v>
          </cell>
          <cell r="C7">
            <v>0</v>
          </cell>
          <cell r="D7">
            <v>0</v>
          </cell>
        </row>
        <row r="8">
          <cell r="A8" t="str">
            <v>108</v>
          </cell>
          <cell r="B8" t="str">
            <v>Contul intreprinzatorului</v>
          </cell>
          <cell r="C8">
            <v>0</v>
          </cell>
          <cell r="D8">
            <v>0</v>
          </cell>
        </row>
        <row r="9">
          <cell r="A9" t="str">
            <v>118</v>
          </cell>
          <cell r="B9" t="str">
            <v>Alte fonduri</v>
          </cell>
          <cell r="C9">
            <v>0</v>
          </cell>
          <cell r="D9">
            <v>0</v>
          </cell>
        </row>
        <row r="10">
          <cell r="A10" t="str">
            <v>118.</v>
          </cell>
          <cell r="B10" t="str">
            <v>Alte fond.-surse proprii de finantare</v>
          </cell>
          <cell r="C10">
            <v>0</v>
          </cell>
          <cell r="D10">
            <v>0</v>
          </cell>
        </row>
        <row r="11">
          <cell r="A11" t="str">
            <v>118.01</v>
          </cell>
          <cell r="B11" t="str">
            <v>Alte fond.-surse proprii de finantare</v>
          </cell>
          <cell r="C11">
            <v>0</v>
          </cell>
          <cell r="D11">
            <v>0</v>
          </cell>
        </row>
        <row r="12">
          <cell r="A12" t="str">
            <v>121</v>
          </cell>
          <cell r="B12" t="str">
            <v>Profit si pierdere</v>
          </cell>
          <cell r="C12">
            <v>2371281181.42</v>
          </cell>
          <cell r="D12">
            <v>2800785926.38</v>
          </cell>
        </row>
        <row r="13">
          <cell r="A13" t="str">
            <v>1211</v>
          </cell>
          <cell r="B13" t="str">
            <v>Profit si pierdere exploatare</v>
          </cell>
          <cell r="C13">
            <v>2315200400.57</v>
          </cell>
          <cell r="D13">
            <v>2366610876</v>
          </cell>
        </row>
        <row r="14">
          <cell r="A14" t="str">
            <v>1212</v>
          </cell>
          <cell r="B14" t="str">
            <v>Profit si pierdere finaciar</v>
          </cell>
          <cell r="C14">
            <v>35659532</v>
          </cell>
          <cell r="D14">
            <v>154424545.97</v>
          </cell>
        </row>
        <row r="15">
          <cell r="A15" t="str">
            <v>1213</v>
          </cell>
          <cell r="B15" t="str">
            <v>Profit si pierdere exceptional</v>
          </cell>
          <cell r="C15">
            <v>700000</v>
          </cell>
          <cell r="D15">
            <v>279750504.41</v>
          </cell>
        </row>
        <row r="16">
          <cell r="A16" t="str">
            <v>1216</v>
          </cell>
          <cell r="B16" t="str">
            <v>Profit an precedent</v>
          </cell>
          <cell r="C16">
            <v>19721248.85</v>
          </cell>
          <cell r="D16">
            <v>0</v>
          </cell>
        </row>
        <row r="17">
          <cell r="A17" t="str">
            <v>129</v>
          </cell>
          <cell r="B17" t="str">
            <v>Repartizarea profitului</v>
          </cell>
          <cell r="C17">
            <v>0</v>
          </cell>
          <cell r="D17">
            <v>19721248.85</v>
          </cell>
        </row>
        <row r="18">
          <cell r="A18" t="str">
            <v>129.</v>
          </cell>
          <cell r="B18" t="str">
            <v>Repart. profit an preced.</v>
          </cell>
          <cell r="C18">
            <v>0</v>
          </cell>
          <cell r="D18">
            <v>19721248.85</v>
          </cell>
        </row>
        <row r="19">
          <cell r="A19" t="str">
            <v>129.09</v>
          </cell>
          <cell r="B19" t="str">
            <v>Repart. profit an preced.</v>
          </cell>
          <cell r="C19">
            <v>0</v>
          </cell>
          <cell r="D19">
            <v>19721248.85</v>
          </cell>
        </row>
        <row r="20">
          <cell r="A20" t="str">
            <v>131</v>
          </cell>
          <cell r="B20" t="str">
            <v>Subventii pentru investitii</v>
          </cell>
          <cell r="C20">
            <v>27161384</v>
          </cell>
          <cell r="D20">
            <v>0</v>
          </cell>
        </row>
        <row r="21">
          <cell r="A21" t="str">
            <v>131.</v>
          </cell>
          <cell r="B21" t="str">
            <v>Subv.ptr.invest.-Erlau</v>
          </cell>
          <cell r="C21">
            <v>27161384</v>
          </cell>
          <cell r="D21">
            <v>0</v>
          </cell>
        </row>
        <row r="22">
          <cell r="A22" t="str">
            <v>131.01</v>
          </cell>
          <cell r="B22" t="str">
            <v>Subv.ptr.invest.-Erlau</v>
          </cell>
          <cell r="C22">
            <v>27161384</v>
          </cell>
          <cell r="D22">
            <v>0</v>
          </cell>
        </row>
        <row r="23">
          <cell r="A23" t="str">
            <v>162</v>
          </cell>
          <cell r="B23" t="str">
            <v>Credit bancar pe term.lung</v>
          </cell>
          <cell r="C23">
            <v>0</v>
          </cell>
          <cell r="D23">
            <v>0</v>
          </cell>
        </row>
        <row r="24">
          <cell r="A24" t="str">
            <v>1621</v>
          </cell>
          <cell r="B24" t="str">
            <v>Credite bancare pe termen lung si mediu</v>
          </cell>
          <cell r="C24">
            <v>0</v>
          </cell>
          <cell r="D24">
            <v>0</v>
          </cell>
        </row>
        <row r="25">
          <cell r="A25" t="str">
            <v>1621.2</v>
          </cell>
          <cell r="B25" t="str">
            <v>Credit bancar pe term.lung</v>
          </cell>
          <cell r="C25">
            <v>0</v>
          </cell>
          <cell r="D25">
            <v>0</v>
          </cell>
        </row>
        <row r="26">
          <cell r="A26" t="str">
            <v>167</v>
          </cell>
          <cell r="B26" t="str">
            <v>Alte imprumuturi si datorii asimilate</v>
          </cell>
          <cell r="C26">
            <v>0</v>
          </cell>
          <cell r="D26">
            <v>2484000000</v>
          </cell>
        </row>
        <row r="27">
          <cell r="A27" t="str">
            <v>167.</v>
          </cell>
          <cell r="B27" t="str">
            <v>Alte imprumuturi si datorii asimilate</v>
          </cell>
          <cell r="C27">
            <v>0</v>
          </cell>
          <cell r="D27">
            <v>2484000000</v>
          </cell>
        </row>
        <row r="28">
          <cell r="A28" t="str">
            <v>167.01</v>
          </cell>
          <cell r="B28" t="str">
            <v>Alte imprumuturi si datorii asimilate</v>
          </cell>
          <cell r="C28">
            <v>0</v>
          </cell>
          <cell r="D28">
            <v>2484000000</v>
          </cell>
        </row>
        <row r="29">
          <cell r="A29" t="str">
            <v>201</v>
          </cell>
          <cell r="B29" t="str">
            <v>Cheltuieli de constituire</v>
          </cell>
          <cell r="C29">
            <v>0</v>
          </cell>
          <cell r="D29">
            <v>0</v>
          </cell>
        </row>
        <row r="30">
          <cell r="A30" t="str">
            <v>208</v>
          </cell>
          <cell r="B30" t="str">
            <v>Alte imobilizari necorporale</v>
          </cell>
          <cell r="C30">
            <v>0</v>
          </cell>
          <cell r="D30">
            <v>0</v>
          </cell>
        </row>
        <row r="31">
          <cell r="A31" t="str">
            <v>211</v>
          </cell>
          <cell r="B31" t="str">
            <v>Terenuri</v>
          </cell>
          <cell r="C31">
            <v>0</v>
          </cell>
          <cell r="D31">
            <v>0</v>
          </cell>
        </row>
        <row r="32">
          <cell r="A32" t="str">
            <v>2111</v>
          </cell>
          <cell r="B32" t="str">
            <v>Terenuri</v>
          </cell>
          <cell r="C32">
            <v>0</v>
          </cell>
          <cell r="D32">
            <v>0</v>
          </cell>
        </row>
        <row r="33">
          <cell r="A33" t="str">
            <v>2111.1</v>
          </cell>
          <cell r="B33" t="str">
            <v>Terenuri-Cerbului 1A</v>
          </cell>
          <cell r="C33">
            <v>0</v>
          </cell>
          <cell r="D33">
            <v>0</v>
          </cell>
        </row>
        <row r="34">
          <cell r="A34" t="str">
            <v>212</v>
          </cell>
          <cell r="B34" t="str">
            <v>Mijloace fixe</v>
          </cell>
          <cell r="C34">
            <v>0</v>
          </cell>
          <cell r="D34">
            <v>0</v>
          </cell>
        </row>
        <row r="35">
          <cell r="A35" t="str">
            <v>2121</v>
          </cell>
          <cell r="B35" t="str">
            <v>Constructii</v>
          </cell>
          <cell r="C35">
            <v>0</v>
          </cell>
          <cell r="D35">
            <v>0</v>
          </cell>
        </row>
        <row r="36">
          <cell r="A36" t="str">
            <v>2122</v>
          </cell>
          <cell r="B36" t="str">
            <v>Echip.tehnologice(masini,utilaje)</v>
          </cell>
          <cell r="C36">
            <v>0</v>
          </cell>
          <cell r="D36">
            <v>0</v>
          </cell>
        </row>
        <row r="37">
          <cell r="A37" t="str">
            <v>2123</v>
          </cell>
          <cell r="B37" t="str">
            <v>Apar.instal.masur,contr,regl.</v>
          </cell>
          <cell r="C37">
            <v>0</v>
          </cell>
          <cell r="D37">
            <v>0</v>
          </cell>
        </row>
        <row r="38">
          <cell r="A38" t="str">
            <v>2124</v>
          </cell>
          <cell r="B38" t="str">
            <v>Mijloace de transport</v>
          </cell>
          <cell r="C38">
            <v>0</v>
          </cell>
          <cell r="D38">
            <v>0</v>
          </cell>
        </row>
        <row r="39">
          <cell r="A39" t="str">
            <v>2125</v>
          </cell>
          <cell r="B39" t="str">
            <v>Mijloace de transport</v>
          </cell>
          <cell r="C39">
            <v>0</v>
          </cell>
          <cell r="D39">
            <v>0</v>
          </cell>
        </row>
        <row r="40">
          <cell r="A40" t="str">
            <v>2126</v>
          </cell>
          <cell r="B40" t="str">
            <v>Mobilier,birotica..alte active</v>
          </cell>
          <cell r="C40">
            <v>0</v>
          </cell>
          <cell r="D40">
            <v>0</v>
          </cell>
        </row>
        <row r="41">
          <cell r="A41" t="str">
            <v>2127</v>
          </cell>
          <cell r="B41" t="str">
            <v>Unelte, accesorii de productie si inventar gospoda</v>
          </cell>
          <cell r="C41">
            <v>0</v>
          </cell>
          <cell r="D41">
            <v>0</v>
          </cell>
        </row>
        <row r="42">
          <cell r="A42" t="str">
            <v>2128</v>
          </cell>
          <cell r="B42" t="str">
            <v>Alte active corporale</v>
          </cell>
          <cell r="C42">
            <v>0</v>
          </cell>
          <cell r="D42">
            <v>0</v>
          </cell>
        </row>
        <row r="43">
          <cell r="A43" t="str">
            <v>231</v>
          </cell>
          <cell r="B43" t="str">
            <v>Imobilizari in curs corporale</v>
          </cell>
          <cell r="C43">
            <v>1500660763</v>
          </cell>
          <cell r="D43">
            <v>0</v>
          </cell>
        </row>
        <row r="44">
          <cell r="A44" t="str">
            <v>231.</v>
          </cell>
          <cell r="B44" t="str">
            <v>Grup social</v>
          </cell>
          <cell r="C44">
            <v>1500660763</v>
          </cell>
          <cell r="D44">
            <v>0</v>
          </cell>
        </row>
        <row r="45">
          <cell r="A45" t="str">
            <v>231.01</v>
          </cell>
          <cell r="B45" t="str">
            <v>Grup social</v>
          </cell>
          <cell r="C45">
            <v>0</v>
          </cell>
          <cell r="D45">
            <v>0</v>
          </cell>
        </row>
        <row r="46">
          <cell r="A46" t="str">
            <v>231.02</v>
          </cell>
          <cell r="B46" t="str">
            <v>Canalizare exterioara</v>
          </cell>
          <cell r="C46">
            <v>0</v>
          </cell>
          <cell r="D46">
            <v>0</v>
          </cell>
        </row>
        <row r="47">
          <cell r="A47" t="str">
            <v>231.03</v>
          </cell>
          <cell r="B47" t="str">
            <v>Platforma curte</v>
          </cell>
          <cell r="C47">
            <v>0</v>
          </cell>
          <cell r="D47">
            <v>0</v>
          </cell>
        </row>
        <row r="48">
          <cell r="A48" t="str">
            <v>231.04</v>
          </cell>
          <cell r="B48" t="str">
            <v>Platforma exterioara</v>
          </cell>
          <cell r="C48">
            <v>0</v>
          </cell>
          <cell r="D48">
            <v>0</v>
          </cell>
        </row>
        <row r="49">
          <cell r="A49" t="str">
            <v>231.05</v>
          </cell>
          <cell r="B49" t="str">
            <v>Hala productie "Butler"</v>
          </cell>
          <cell r="C49">
            <v>0</v>
          </cell>
          <cell r="D49">
            <v>0</v>
          </cell>
        </row>
        <row r="50">
          <cell r="A50" t="str">
            <v>231.06</v>
          </cell>
          <cell r="B50" t="str">
            <v>Pod canal centura</v>
          </cell>
          <cell r="C50">
            <v>0</v>
          </cell>
          <cell r="D50">
            <v>0</v>
          </cell>
        </row>
        <row r="51">
          <cell r="A51" t="str">
            <v>231.07</v>
          </cell>
          <cell r="B51" t="str">
            <v>Recipient tampon</v>
          </cell>
          <cell r="C51">
            <v>0</v>
          </cell>
          <cell r="D51">
            <v>0</v>
          </cell>
        </row>
        <row r="52">
          <cell r="A52" t="str">
            <v>231.08</v>
          </cell>
          <cell r="B52" t="str">
            <v>Moderniz.grup adm-tiv</v>
          </cell>
          <cell r="C52">
            <v>0</v>
          </cell>
          <cell r="D52">
            <v>0</v>
          </cell>
        </row>
        <row r="53">
          <cell r="A53" t="str">
            <v>231.09</v>
          </cell>
          <cell r="B53" t="str">
            <v>Put forat</v>
          </cell>
          <cell r="C53">
            <v>0</v>
          </cell>
          <cell r="D53">
            <v>0</v>
          </cell>
        </row>
        <row r="54">
          <cell r="A54" t="str">
            <v>231.10</v>
          </cell>
          <cell r="B54" t="str">
            <v>Rampa incarc.-descarc.</v>
          </cell>
          <cell r="C54">
            <v>0</v>
          </cell>
          <cell r="D54">
            <v>0</v>
          </cell>
        </row>
        <row r="55">
          <cell r="A55" t="str">
            <v>231.11</v>
          </cell>
          <cell r="B55" t="str">
            <v>Hala Butler II</v>
          </cell>
          <cell r="C55">
            <v>1500660763</v>
          </cell>
          <cell r="D55">
            <v>0</v>
          </cell>
        </row>
        <row r="56">
          <cell r="A56" t="str">
            <v>267</v>
          </cell>
          <cell r="B56" t="str">
            <v>Creante imobilizate</v>
          </cell>
          <cell r="C56">
            <v>0</v>
          </cell>
          <cell r="D56">
            <v>0</v>
          </cell>
        </row>
        <row r="57">
          <cell r="A57" t="str">
            <v>2677</v>
          </cell>
          <cell r="B57" t="str">
            <v>Alte creante imobilizate</v>
          </cell>
          <cell r="C57">
            <v>0</v>
          </cell>
          <cell r="D57">
            <v>0</v>
          </cell>
        </row>
        <row r="58">
          <cell r="A58" t="str">
            <v>280</v>
          </cell>
          <cell r="B58" t="str">
            <v>Amortizari privind imobilizarile necorporale</v>
          </cell>
          <cell r="C58">
            <v>0</v>
          </cell>
          <cell r="D58">
            <v>0</v>
          </cell>
        </row>
        <row r="59">
          <cell r="A59" t="str">
            <v>2801</v>
          </cell>
          <cell r="B59" t="str">
            <v>Amortizarea cheltuielilor de constituire</v>
          </cell>
          <cell r="C59">
            <v>0</v>
          </cell>
          <cell r="D59">
            <v>0</v>
          </cell>
        </row>
        <row r="60">
          <cell r="A60" t="str">
            <v>2808</v>
          </cell>
          <cell r="B60" t="str">
            <v>Amortizarea altor imobilizari necorporale</v>
          </cell>
          <cell r="C60">
            <v>0</v>
          </cell>
          <cell r="D60">
            <v>0</v>
          </cell>
        </row>
        <row r="61">
          <cell r="A61" t="str">
            <v>281</v>
          </cell>
          <cell r="B61" t="str">
            <v>Amortizari privind imobilizarile corporale</v>
          </cell>
          <cell r="C61">
            <v>0</v>
          </cell>
          <cell r="D61">
            <v>67417848</v>
          </cell>
        </row>
        <row r="62">
          <cell r="A62" t="str">
            <v>2811</v>
          </cell>
          <cell r="B62" t="str">
            <v>Amortiz.constructiilor</v>
          </cell>
          <cell r="C62">
            <v>0</v>
          </cell>
          <cell r="D62">
            <v>20483056</v>
          </cell>
        </row>
        <row r="63">
          <cell r="A63" t="str">
            <v>2812</v>
          </cell>
          <cell r="B63" t="str">
            <v>Amortiz.echip.tehnologice</v>
          </cell>
          <cell r="C63">
            <v>0</v>
          </cell>
          <cell r="D63">
            <v>545031</v>
          </cell>
        </row>
        <row r="64">
          <cell r="A64" t="str">
            <v>2813</v>
          </cell>
          <cell r="B64" t="str">
            <v>Amortiz.apar,inst.mas,contr,regl.</v>
          </cell>
          <cell r="C64">
            <v>0</v>
          </cell>
          <cell r="D64">
            <v>39102089</v>
          </cell>
        </row>
        <row r="65">
          <cell r="A65" t="str">
            <v>2814</v>
          </cell>
          <cell r="B65" t="str">
            <v>Amortiz.mijl.de transport</v>
          </cell>
          <cell r="C65">
            <v>0</v>
          </cell>
          <cell r="D65">
            <v>5888343</v>
          </cell>
        </row>
        <row r="66">
          <cell r="A66" t="str">
            <v>2815</v>
          </cell>
          <cell r="B66" t="str">
            <v>Amortizarea mijloacelor de transport</v>
          </cell>
          <cell r="C66">
            <v>0</v>
          </cell>
          <cell r="D66">
            <v>0</v>
          </cell>
        </row>
        <row r="67">
          <cell r="A67" t="str">
            <v>2816</v>
          </cell>
          <cell r="B67" t="str">
            <v>Amortiz.mobilier,birotica...</v>
          </cell>
          <cell r="C67">
            <v>0</v>
          </cell>
          <cell r="D67">
            <v>1399329</v>
          </cell>
        </row>
        <row r="68">
          <cell r="A68" t="str">
            <v>2817</v>
          </cell>
          <cell r="B68" t="str">
            <v>Amortiz.unelt,dispoz,mobilier,birot.</v>
          </cell>
          <cell r="C68">
            <v>0</v>
          </cell>
          <cell r="D68">
            <v>0</v>
          </cell>
        </row>
        <row r="69">
          <cell r="A69" t="str">
            <v>2818</v>
          </cell>
          <cell r="B69" t="str">
            <v>Amortizarea accesoriilor de productie si inventaru</v>
          </cell>
          <cell r="C69">
            <v>0</v>
          </cell>
          <cell r="D69">
            <v>0</v>
          </cell>
        </row>
        <row r="70">
          <cell r="A70" t="str">
            <v>301</v>
          </cell>
          <cell r="B70" t="str">
            <v>Materiale consumabile</v>
          </cell>
          <cell r="C70">
            <v>299999056.95</v>
          </cell>
          <cell r="D70">
            <v>323773382</v>
          </cell>
        </row>
        <row r="71">
          <cell r="A71" t="str">
            <v>3011</v>
          </cell>
          <cell r="B71" t="str">
            <v>Materiale auxiliare</v>
          </cell>
          <cell r="C71">
            <v>0</v>
          </cell>
          <cell r="D71">
            <v>0</v>
          </cell>
        </row>
        <row r="72">
          <cell r="A72" t="str">
            <v>3011.1</v>
          </cell>
          <cell r="B72" t="str">
            <v>Mater.intretin.-intern</v>
          </cell>
          <cell r="C72">
            <v>0</v>
          </cell>
          <cell r="D72">
            <v>0</v>
          </cell>
        </row>
        <row r="73">
          <cell r="A73" t="str">
            <v>3011.2</v>
          </cell>
          <cell r="B73" t="str">
            <v>Mater.intretinere-VOGT</v>
          </cell>
          <cell r="C73">
            <v>0</v>
          </cell>
          <cell r="D73">
            <v>0</v>
          </cell>
        </row>
        <row r="74">
          <cell r="A74" t="str">
            <v>3012</v>
          </cell>
          <cell r="B74" t="str">
            <v>Combustibili</v>
          </cell>
          <cell r="C74">
            <v>0</v>
          </cell>
          <cell r="D74">
            <v>0</v>
          </cell>
        </row>
        <row r="75">
          <cell r="A75" t="str">
            <v>3014</v>
          </cell>
          <cell r="B75" t="str">
            <v>Piese de schimb</v>
          </cell>
          <cell r="C75">
            <v>69029115.05</v>
          </cell>
          <cell r="D75">
            <v>137416099</v>
          </cell>
        </row>
        <row r="76">
          <cell r="A76" t="str">
            <v>3014.1</v>
          </cell>
          <cell r="B76" t="str">
            <v>Piese de schimb-intern</v>
          </cell>
          <cell r="C76">
            <v>0</v>
          </cell>
          <cell r="D76">
            <v>0</v>
          </cell>
        </row>
        <row r="77">
          <cell r="A77" t="str">
            <v>3014.2</v>
          </cell>
          <cell r="B77" t="str">
            <v>Piese de schimb-VOGT</v>
          </cell>
          <cell r="C77">
            <v>68161135.85</v>
          </cell>
          <cell r="D77">
            <v>137126773</v>
          </cell>
        </row>
        <row r="78">
          <cell r="A78" t="str">
            <v>3014.3</v>
          </cell>
          <cell r="B78" t="str">
            <v>Piese schimb-Austria</v>
          </cell>
          <cell r="C78">
            <v>0</v>
          </cell>
          <cell r="D78">
            <v>0</v>
          </cell>
        </row>
        <row r="79">
          <cell r="A79" t="str">
            <v>3014.4</v>
          </cell>
          <cell r="B79" t="str">
            <v>Piese de schimb</v>
          </cell>
          <cell r="C79">
            <v>867979.2</v>
          </cell>
          <cell r="D79">
            <v>289326</v>
          </cell>
        </row>
        <row r="80">
          <cell r="A80" t="str">
            <v>3018</v>
          </cell>
          <cell r="B80" t="str">
            <v>Alte materiale consumabile</v>
          </cell>
          <cell r="C80">
            <v>230969941.9</v>
          </cell>
          <cell r="D80">
            <v>186357283</v>
          </cell>
        </row>
        <row r="81">
          <cell r="A81" t="str">
            <v>3018.1</v>
          </cell>
          <cell r="B81" t="str">
            <v>Alte mater.consumab.-intern</v>
          </cell>
          <cell r="C81">
            <v>11126352</v>
          </cell>
          <cell r="D81">
            <v>12152352</v>
          </cell>
        </row>
        <row r="82">
          <cell r="A82" t="str">
            <v>3018.2</v>
          </cell>
          <cell r="B82" t="str">
            <v>Alte mater.consumab.-VOGT</v>
          </cell>
          <cell r="C82">
            <v>202263670.68</v>
          </cell>
          <cell r="D82">
            <v>163795109</v>
          </cell>
        </row>
        <row r="83">
          <cell r="A83" t="str">
            <v>3018.3</v>
          </cell>
          <cell r="B83" t="str">
            <v>Alte mater.consumab.-ATS</v>
          </cell>
          <cell r="C83">
            <v>13314767.55</v>
          </cell>
          <cell r="D83">
            <v>6255181</v>
          </cell>
        </row>
        <row r="84">
          <cell r="A84" t="str">
            <v>3018.4</v>
          </cell>
          <cell r="B84" t="str">
            <v>Alte materiale consumabile</v>
          </cell>
          <cell r="C84">
            <v>4265151.67</v>
          </cell>
          <cell r="D84">
            <v>4154641</v>
          </cell>
        </row>
        <row r="85">
          <cell r="A85" t="str">
            <v>321</v>
          </cell>
          <cell r="B85" t="str">
            <v>Obiecte de inventar</v>
          </cell>
          <cell r="C85">
            <v>3205100</v>
          </cell>
          <cell r="D85">
            <v>0</v>
          </cell>
        </row>
        <row r="86">
          <cell r="A86" t="str">
            <v>321.</v>
          </cell>
          <cell r="B86" t="str">
            <v>Obiecte de inventar-intern</v>
          </cell>
          <cell r="C86">
            <v>3205100</v>
          </cell>
          <cell r="D86">
            <v>0</v>
          </cell>
        </row>
        <row r="87">
          <cell r="A87" t="str">
            <v>321.01</v>
          </cell>
          <cell r="B87" t="str">
            <v>Obiecte de inventar-intern</v>
          </cell>
          <cell r="C87">
            <v>3205100</v>
          </cell>
          <cell r="D87">
            <v>0</v>
          </cell>
        </row>
        <row r="88">
          <cell r="A88" t="str">
            <v>321.02</v>
          </cell>
          <cell r="B88" t="str">
            <v>Obiecte de inventar-VOGT</v>
          </cell>
          <cell r="C88">
            <v>0</v>
          </cell>
          <cell r="D88">
            <v>0</v>
          </cell>
        </row>
        <row r="89">
          <cell r="A89" t="str">
            <v>322</v>
          </cell>
          <cell r="B89" t="str">
            <v>Uzura obiectelor de inventar</v>
          </cell>
          <cell r="C89">
            <v>0</v>
          </cell>
          <cell r="D89">
            <v>3205100</v>
          </cell>
        </row>
        <row r="90">
          <cell r="A90" t="str">
            <v>378</v>
          </cell>
          <cell r="B90" t="str">
            <v>Diferente de pret la marfuri</v>
          </cell>
          <cell r="C90">
            <v>0</v>
          </cell>
          <cell r="D90">
            <v>0</v>
          </cell>
        </row>
        <row r="91">
          <cell r="A91" t="str">
            <v>401</v>
          </cell>
          <cell r="B91" t="str">
            <v>Furnizori</v>
          </cell>
          <cell r="C91">
            <v>156797006</v>
          </cell>
          <cell r="D91">
            <v>116048614</v>
          </cell>
        </row>
        <row r="92">
          <cell r="A92" t="str">
            <v>401.</v>
          </cell>
          <cell r="B92" t="str">
            <v>Furnizori interni</v>
          </cell>
          <cell r="C92">
            <v>156797006</v>
          </cell>
          <cell r="D92">
            <v>116048614</v>
          </cell>
        </row>
        <row r="93">
          <cell r="A93" t="str">
            <v>401.98</v>
          </cell>
          <cell r="B93" t="str">
            <v>Furnizori interni</v>
          </cell>
          <cell r="C93">
            <v>148602806</v>
          </cell>
          <cell r="D93">
            <v>107519614</v>
          </cell>
        </row>
        <row r="94">
          <cell r="A94" t="str">
            <v>401.99</v>
          </cell>
          <cell r="B94" t="str">
            <v>Colaboratori</v>
          </cell>
          <cell r="C94">
            <v>8194200</v>
          </cell>
          <cell r="D94">
            <v>8529000</v>
          </cell>
        </row>
        <row r="95">
          <cell r="A95" t="str">
            <v>404</v>
          </cell>
          <cell r="B95" t="str">
            <v>Furnizori de imobilizari</v>
          </cell>
          <cell r="C95">
            <v>2394151191</v>
          </cell>
          <cell r="D95">
            <v>2758164301</v>
          </cell>
        </row>
        <row r="96">
          <cell r="A96" t="str">
            <v>404.</v>
          </cell>
          <cell r="B96" t="str">
            <v>Furnizori de imobilizari</v>
          </cell>
          <cell r="C96">
            <v>2394151191</v>
          </cell>
          <cell r="D96">
            <v>2758164301</v>
          </cell>
        </row>
        <row r="97">
          <cell r="A97" t="str">
            <v>404.98</v>
          </cell>
          <cell r="B97" t="str">
            <v>Furnizori de imobilizari</v>
          </cell>
          <cell r="C97">
            <v>2394151191</v>
          </cell>
          <cell r="D97">
            <v>2758164301</v>
          </cell>
        </row>
        <row r="98">
          <cell r="A98" t="str">
            <v>409</v>
          </cell>
          <cell r="B98" t="str">
            <v>Avansuri acordate furnizorilor</v>
          </cell>
          <cell r="C98">
            <v>1053584704</v>
          </cell>
          <cell r="D98">
            <v>236460340</v>
          </cell>
        </row>
        <row r="99">
          <cell r="A99" t="str">
            <v>409.</v>
          </cell>
          <cell r="B99" t="str">
            <v>Avansuri furn. interni</v>
          </cell>
          <cell r="C99">
            <v>1053584704</v>
          </cell>
          <cell r="D99">
            <v>236460340</v>
          </cell>
        </row>
        <row r="100">
          <cell r="A100" t="str">
            <v>409.98</v>
          </cell>
          <cell r="B100" t="str">
            <v>Avansuri furn. interni</v>
          </cell>
          <cell r="C100">
            <v>1053584704</v>
          </cell>
          <cell r="D100">
            <v>236460340</v>
          </cell>
        </row>
        <row r="101">
          <cell r="A101" t="str">
            <v>411</v>
          </cell>
          <cell r="B101" t="str">
            <v>Clienti</v>
          </cell>
          <cell r="C101">
            <v>2342110146</v>
          </cell>
          <cell r="D101">
            <v>802938704</v>
          </cell>
        </row>
        <row r="102">
          <cell r="A102" t="str">
            <v>411.</v>
          </cell>
          <cell r="B102" t="str">
            <v>Clienti VOGT</v>
          </cell>
          <cell r="C102">
            <v>2342110146</v>
          </cell>
          <cell r="D102">
            <v>802938704</v>
          </cell>
        </row>
        <row r="103">
          <cell r="A103" t="str">
            <v>411.01</v>
          </cell>
          <cell r="B103" t="str">
            <v>Clienti VOGT</v>
          </cell>
          <cell r="C103">
            <v>1786586893</v>
          </cell>
          <cell r="D103">
            <v>463465868</v>
          </cell>
        </row>
        <row r="104">
          <cell r="A104" t="str">
            <v>411.02</v>
          </cell>
          <cell r="B104" t="str">
            <v>Clienti VOGT AUSTRIA</v>
          </cell>
          <cell r="C104">
            <v>552338527</v>
          </cell>
          <cell r="D104">
            <v>339438098</v>
          </cell>
        </row>
        <row r="105">
          <cell r="A105" t="str">
            <v>411.03</v>
          </cell>
          <cell r="B105" t="str">
            <v>Clienti VOGT MIESAU</v>
          </cell>
          <cell r="C105">
            <v>3149988</v>
          </cell>
          <cell r="D105">
            <v>0</v>
          </cell>
        </row>
        <row r="106">
          <cell r="A106" t="str">
            <v>411.98</v>
          </cell>
          <cell r="B106" t="str">
            <v>Clienti intern</v>
          </cell>
          <cell r="C106">
            <v>34738</v>
          </cell>
          <cell r="D106">
            <v>34738</v>
          </cell>
        </row>
        <row r="107">
          <cell r="A107" t="str">
            <v>419</v>
          </cell>
          <cell r="B107" t="str">
            <v>Clienti - creditori</v>
          </cell>
          <cell r="C107">
            <v>0</v>
          </cell>
          <cell r="D107">
            <v>1660320000</v>
          </cell>
        </row>
        <row r="108">
          <cell r="A108" t="str">
            <v>419.</v>
          </cell>
          <cell r="B108" t="str">
            <v>Clienti-creditori VOGT</v>
          </cell>
          <cell r="C108">
            <v>0</v>
          </cell>
          <cell r="D108">
            <v>1660320000</v>
          </cell>
        </row>
        <row r="109">
          <cell r="A109" t="str">
            <v>419.01</v>
          </cell>
          <cell r="B109" t="str">
            <v>Clienti-creditori VOGT</v>
          </cell>
          <cell r="C109">
            <v>0</v>
          </cell>
          <cell r="D109">
            <v>1660320000</v>
          </cell>
        </row>
        <row r="110">
          <cell r="A110" t="str">
            <v>421</v>
          </cell>
          <cell r="B110" t="str">
            <v>Personal-remuneratii datorate</v>
          </cell>
          <cell r="C110">
            <v>907247119</v>
          </cell>
          <cell r="D110">
            <v>1125628764</v>
          </cell>
        </row>
        <row r="111">
          <cell r="A111" t="str">
            <v>423</v>
          </cell>
          <cell r="B111" t="str">
            <v>Personal-ajutoare materiale datorate</v>
          </cell>
          <cell r="C111">
            <v>42263076</v>
          </cell>
          <cell r="D111">
            <v>52815427</v>
          </cell>
        </row>
        <row r="112">
          <cell r="A112" t="str">
            <v>423.</v>
          </cell>
          <cell r="B112" t="str">
            <v>Indemnizatii de boala</v>
          </cell>
          <cell r="C112">
            <v>42263076</v>
          </cell>
          <cell r="D112">
            <v>52815427</v>
          </cell>
        </row>
        <row r="113">
          <cell r="A113" t="str">
            <v>423.01</v>
          </cell>
          <cell r="B113" t="str">
            <v>Indemnizatii de boala</v>
          </cell>
          <cell r="C113">
            <v>42263076</v>
          </cell>
          <cell r="D113">
            <v>52815427</v>
          </cell>
        </row>
        <row r="114">
          <cell r="A114" t="str">
            <v>423.02</v>
          </cell>
          <cell r="B114" t="str">
            <v>Indemnizatii de deces</v>
          </cell>
          <cell r="C114">
            <v>0</v>
          </cell>
          <cell r="D114">
            <v>0</v>
          </cell>
        </row>
        <row r="115">
          <cell r="A115" t="str">
            <v>425</v>
          </cell>
          <cell r="B115" t="str">
            <v>Avansuri acordate personalului</v>
          </cell>
          <cell r="C115">
            <v>371923000</v>
          </cell>
          <cell r="D115">
            <v>358573000</v>
          </cell>
        </row>
        <row r="116">
          <cell r="A116" t="str">
            <v>425.</v>
          </cell>
          <cell r="B116" t="str">
            <v>Avans salarii</v>
          </cell>
          <cell r="C116">
            <v>371923000</v>
          </cell>
          <cell r="D116">
            <v>358573000</v>
          </cell>
        </row>
        <row r="117">
          <cell r="A117" t="str">
            <v>425.01</v>
          </cell>
          <cell r="B117" t="str">
            <v>Avans salarii</v>
          </cell>
          <cell r="C117">
            <v>329673000</v>
          </cell>
          <cell r="D117">
            <v>328673000</v>
          </cell>
        </row>
        <row r="118">
          <cell r="A118" t="str">
            <v>425.02</v>
          </cell>
          <cell r="B118" t="str">
            <v>Avans concediu odihna</v>
          </cell>
          <cell r="C118">
            <v>42250000</v>
          </cell>
          <cell r="D118">
            <v>29900000</v>
          </cell>
        </row>
        <row r="119">
          <cell r="A119" t="str">
            <v>425.03</v>
          </cell>
          <cell r="B119" t="str">
            <v>Alte avansuri</v>
          </cell>
          <cell r="C119">
            <v>0</v>
          </cell>
          <cell r="D119">
            <v>0</v>
          </cell>
        </row>
        <row r="120">
          <cell r="A120" t="str">
            <v>427</v>
          </cell>
          <cell r="B120" t="str">
            <v>Retineri din remuneratii datorate tertilor</v>
          </cell>
          <cell r="C120">
            <v>7734000</v>
          </cell>
          <cell r="D120">
            <v>11975000</v>
          </cell>
        </row>
        <row r="121">
          <cell r="A121" t="str">
            <v>427.</v>
          </cell>
          <cell r="B121" t="str">
            <v>B.I.R. Jimbolia</v>
          </cell>
          <cell r="C121">
            <v>7734000</v>
          </cell>
          <cell r="D121">
            <v>11975000</v>
          </cell>
        </row>
        <row r="122">
          <cell r="A122" t="str">
            <v>427.01</v>
          </cell>
          <cell r="B122" t="str">
            <v>B.I.R. Jimbolia</v>
          </cell>
          <cell r="C122">
            <v>5284000</v>
          </cell>
          <cell r="D122">
            <v>6895000</v>
          </cell>
        </row>
        <row r="123">
          <cell r="A123" t="str">
            <v>427.02</v>
          </cell>
          <cell r="B123" t="str">
            <v>Banca de credit coop.-Jimbolia</v>
          </cell>
          <cell r="C123">
            <v>1300000</v>
          </cell>
          <cell r="D123">
            <v>3780000</v>
          </cell>
        </row>
        <row r="124">
          <cell r="A124" t="str">
            <v>427.03</v>
          </cell>
          <cell r="B124" t="str">
            <v>CEC Timisoara</v>
          </cell>
          <cell r="C124">
            <v>0</v>
          </cell>
          <cell r="D124">
            <v>0</v>
          </cell>
        </row>
        <row r="125">
          <cell r="A125" t="str">
            <v>427.04</v>
          </cell>
          <cell r="B125" t="str">
            <v>Bancpost SA Timisoara</v>
          </cell>
          <cell r="C125">
            <v>0</v>
          </cell>
          <cell r="D125">
            <v>0</v>
          </cell>
        </row>
        <row r="126">
          <cell r="A126" t="str">
            <v>427.05</v>
          </cell>
          <cell r="B126" t="str">
            <v>Jimapaterm Serv SA Jimbolia</v>
          </cell>
          <cell r="C126">
            <v>200000</v>
          </cell>
          <cell r="D126">
            <v>200000</v>
          </cell>
        </row>
        <row r="127">
          <cell r="A127" t="str">
            <v>427.06</v>
          </cell>
          <cell r="B127" t="str">
            <v>Coop.Credit Carpinis</v>
          </cell>
          <cell r="C127">
            <v>0</v>
          </cell>
          <cell r="D127">
            <v>0</v>
          </cell>
        </row>
        <row r="128">
          <cell r="A128" t="str">
            <v>427.07</v>
          </cell>
          <cell r="B128" t="str">
            <v>Trezor Jimbolia</v>
          </cell>
          <cell r="C128">
            <v>200000</v>
          </cell>
          <cell r="D128">
            <v>200000</v>
          </cell>
        </row>
        <row r="129">
          <cell r="A129" t="str">
            <v>427.08</v>
          </cell>
          <cell r="B129" t="str">
            <v>Pati Product SRL</v>
          </cell>
          <cell r="C129">
            <v>750000</v>
          </cell>
          <cell r="D129">
            <v>900000</v>
          </cell>
        </row>
        <row r="130">
          <cell r="A130" t="str">
            <v>427.09</v>
          </cell>
          <cell r="B130" t="str">
            <v>Primaria Jimbolia</v>
          </cell>
          <cell r="C130">
            <v>0</v>
          </cell>
          <cell r="D130">
            <v>0</v>
          </cell>
        </row>
        <row r="131">
          <cell r="A131" t="str">
            <v>428</v>
          </cell>
          <cell r="B131" t="str">
            <v>Alte datorii si creante in legatura cu personalul</v>
          </cell>
          <cell r="C131">
            <v>2630214</v>
          </cell>
          <cell r="D131">
            <v>1994006</v>
          </cell>
        </row>
        <row r="132">
          <cell r="A132" t="str">
            <v>4282</v>
          </cell>
          <cell r="B132" t="str">
            <v>Alte creante in legatura cu personalul</v>
          </cell>
          <cell r="C132">
            <v>2630214</v>
          </cell>
          <cell r="D132">
            <v>1994006</v>
          </cell>
        </row>
        <row r="133">
          <cell r="A133" t="str">
            <v>431</v>
          </cell>
          <cell r="B133" t="str">
            <v>Asigurari sociale</v>
          </cell>
          <cell r="C133">
            <v>417776988</v>
          </cell>
          <cell r="D133">
            <v>551704849</v>
          </cell>
        </row>
        <row r="134">
          <cell r="A134" t="str">
            <v>4311</v>
          </cell>
          <cell r="B134" t="str">
            <v>Contributia unitatii la asigurarile sociale</v>
          </cell>
          <cell r="C134">
            <v>376559646</v>
          </cell>
          <cell r="D134">
            <v>500930356</v>
          </cell>
        </row>
        <row r="135">
          <cell r="A135" t="str">
            <v>4311.1</v>
          </cell>
          <cell r="B135" t="str">
            <v>C.A.S.-30%</v>
          </cell>
          <cell r="C135">
            <v>257894690</v>
          </cell>
          <cell r="D135">
            <v>337688629</v>
          </cell>
        </row>
        <row r="136">
          <cell r="A136" t="str">
            <v>4311.2</v>
          </cell>
          <cell r="B136" t="str">
            <v>Contr.7% sanat.-angajator</v>
          </cell>
          <cell r="C136">
            <v>57474729</v>
          </cell>
          <cell r="D136">
            <v>79444778</v>
          </cell>
        </row>
        <row r="137">
          <cell r="A137" t="str">
            <v>4311.3</v>
          </cell>
          <cell r="B137" t="str">
            <v>Contr.7% sanat.-asigurati</v>
          </cell>
          <cell r="C137">
            <v>61190227</v>
          </cell>
          <cell r="D137">
            <v>83796949</v>
          </cell>
        </row>
        <row r="138">
          <cell r="A138" t="str">
            <v>4312</v>
          </cell>
          <cell r="B138" t="str">
            <v>Contrib.5% pensia suplim.</v>
          </cell>
          <cell r="C138">
            <v>41217342</v>
          </cell>
          <cell r="D138">
            <v>50774493</v>
          </cell>
        </row>
        <row r="139">
          <cell r="A139" t="str">
            <v>437</v>
          </cell>
          <cell r="B139" t="str">
            <v>Ajutor de somaj</v>
          </cell>
          <cell r="C139">
            <v>49423998</v>
          </cell>
          <cell r="D139">
            <v>67073307</v>
          </cell>
        </row>
        <row r="140">
          <cell r="A140" t="str">
            <v>4371</v>
          </cell>
          <cell r="B140" t="str">
            <v>Contrib.5% somaj unitate</v>
          </cell>
          <cell r="C140">
            <v>41053378</v>
          </cell>
          <cell r="D140">
            <v>56746270</v>
          </cell>
        </row>
        <row r="141">
          <cell r="A141" t="str">
            <v>4372</v>
          </cell>
          <cell r="B141" t="str">
            <v>Contrib.1% somaj personal</v>
          </cell>
          <cell r="C141">
            <v>8370620</v>
          </cell>
          <cell r="D141">
            <v>10327037</v>
          </cell>
        </row>
        <row r="142">
          <cell r="A142" t="str">
            <v>441</v>
          </cell>
          <cell r="B142" t="str">
            <v>Impozitul pe profit</v>
          </cell>
          <cell r="C142">
            <v>0</v>
          </cell>
          <cell r="D142">
            <v>0</v>
          </cell>
        </row>
        <row r="143">
          <cell r="A143" t="str">
            <v>442</v>
          </cell>
          <cell r="B143" t="str">
            <v>Taxa pe valoarea adaugata</v>
          </cell>
          <cell r="C143">
            <v>1072760335.78</v>
          </cell>
          <cell r="D143">
            <v>969971848.89</v>
          </cell>
        </row>
        <row r="144">
          <cell r="A144" t="str">
            <v>4424</v>
          </cell>
          <cell r="B144" t="str">
            <v>TVA de recuperat</v>
          </cell>
          <cell r="C144">
            <v>536374621.89</v>
          </cell>
          <cell r="D144">
            <v>433586135</v>
          </cell>
        </row>
        <row r="145">
          <cell r="A145" t="str">
            <v>4426</v>
          </cell>
          <cell r="B145" t="str">
            <v>TVA deductibila</v>
          </cell>
          <cell r="C145">
            <v>536380167.89</v>
          </cell>
          <cell r="D145">
            <v>536380167.89</v>
          </cell>
        </row>
        <row r="146">
          <cell r="A146" t="str">
            <v>4427</v>
          </cell>
          <cell r="B146" t="str">
            <v>TVA colectata</v>
          </cell>
          <cell r="C146">
            <v>5546</v>
          </cell>
          <cell r="D146">
            <v>5546</v>
          </cell>
        </row>
        <row r="147">
          <cell r="A147" t="str">
            <v>444</v>
          </cell>
          <cell r="B147" t="str">
            <v>Impozitul pe salarii</v>
          </cell>
          <cell r="C147">
            <v>61549905</v>
          </cell>
          <cell r="D147">
            <v>86025675</v>
          </cell>
        </row>
        <row r="148">
          <cell r="A148" t="str">
            <v>445</v>
          </cell>
          <cell r="B148" t="str">
            <v>Subventii</v>
          </cell>
          <cell r="C148">
            <v>0</v>
          </cell>
          <cell r="D148">
            <v>0</v>
          </cell>
        </row>
        <row r="149">
          <cell r="A149" t="str">
            <v>445.</v>
          </cell>
          <cell r="B149" t="str">
            <v>Subventii-Erlau</v>
          </cell>
          <cell r="C149">
            <v>0</v>
          </cell>
          <cell r="D149">
            <v>0</v>
          </cell>
        </row>
        <row r="150">
          <cell r="A150" t="str">
            <v>445.01</v>
          </cell>
          <cell r="B150" t="str">
            <v>Subventii-Erlau</v>
          </cell>
          <cell r="C150">
            <v>0</v>
          </cell>
          <cell r="D150">
            <v>0</v>
          </cell>
        </row>
        <row r="151">
          <cell r="A151" t="str">
            <v>446</v>
          </cell>
          <cell r="B151" t="str">
            <v>Alte impozite, taxe si varsaminte asimilate</v>
          </cell>
          <cell r="C151">
            <v>98683236</v>
          </cell>
          <cell r="D151">
            <v>98683236</v>
          </cell>
        </row>
        <row r="152">
          <cell r="A152" t="str">
            <v>446.</v>
          </cell>
          <cell r="B152" t="str">
            <v>Taxa vamala</v>
          </cell>
          <cell r="C152">
            <v>98683236</v>
          </cell>
          <cell r="D152">
            <v>98683236</v>
          </cell>
        </row>
        <row r="153">
          <cell r="A153" t="str">
            <v>446.01</v>
          </cell>
          <cell r="B153" t="str">
            <v>Taxa vamala</v>
          </cell>
          <cell r="C153">
            <v>40004033</v>
          </cell>
          <cell r="D153">
            <v>40004033</v>
          </cell>
        </row>
        <row r="154">
          <cell r="A154" t="str">
            <v>446.02</v>
          </cell>
          <cell r="B154" t="str">
            <v>Comision vamal</v>
          </cell>
          <cell r="C154">
            <v>1237219</v>
          </cell>
          <cell r="D154">
            <v>1237219</v>
          </cell>
        </row>
        <row r="155">
          <cell r="A155" t="str">
            <v>446.03</v>
          </cell>
          <cell r="B155" t="str">
            <v>TVA datorat la importuri</v>
          </cell>
          <cell r="C155">
            <v>54891984</v>
          </cell>
          <cell r="D155">
            <v>54891984</v>
          </cell>
        </row>
        <row r="156">
          <cell r="A156" t="str">
            <v>446.04</v>
          </cell>
          <cell r="B156" t="str">
            <v>Taxa firma</v>
          </cell>
          <cell r="C156">
            <v>0</v>
          </cell>
          <cell r="D156">
            <v>0</v>
          </cell>
        </row>
        <row r="157">
          <cell r="A157" t="str">
            <v>446.05</v>
          </cell>
          <cell r="B157" t="str">
            <v>Taxa mijloace transport</v>
          </cell>
          <cell r="C157">
            <v>0</v>
          </cell>
          <cell r="D157">
            <v>0</v>
          </cell>
        </row>
        <row r="158">
          <cell r="A158" t="str">
            <v>446.06</v>
          </cell>
          <cell r="B158" t="str">
            <v>Accize</v>
          </cell>
          <cell r="C158">
            <v>0</v>
          </cell>
          <cell r="D158">
            <v>0</v>
          </cell>
        </row>
        <row r="159">
          <cell r="A159" t="str">
            <v>446.07</v>
          </cell>
          <cell r="B159" t="str">
            <v>Taxa de timbru</v>
          </cell>
          <cell r="C159">
            <v>0</v>
          </cell>
          <cell r="D159">
            <v>0</v>
          </cell>
        </row>
        <row r="160">
          <cell r="A160" t="str">
            <v>446.08</v>
          </cell>
          <cell r="B160" t="str">
            <v>Taxa concesionare teren</v>
          </cell>
          <cell r="C160">
            <v>0</v>
          </cell>
          <cell r="D160">
            <v>0</v>
          </cell>
        </row>
        <row r="161">
          <cell r="A161" t="str">
            <v>446.09</v>
          </cell>
          <cell r="B161" t="str">
            <v>Taxa fond special drumuri</v>
          </cell>
          <cell r="C161">
            <v>0</v>
          </cell>
          <cell r="D161">
            <v>0</v>
          </cell>
        </row>
        <row r="162">
          <cell r="A162" t="str">
            <v>446.10</v>
          </cell>
          <cell r="B162" t="str">
            <v>Impozit venit colaboratori</v>
          </cell>
          <cell r="C162">
            <v>0</v>
          </cell>
          <cell r="D162">
            <v>0</v>
          </cell>
        </row>
        <row r="163">
          <cell r="A163" t="str">
            <v>446.11</v>
          </cell>
          <cell r="B163" t="str">
            <v>Impozit cladiri</v>
          </cell>
          <cell r="C163">
            <v>0</v>
          </cell>
          <cell r="D163">
            <v>0</v>
          </cell>
        </row>
        <row r="164">
          <cell r="A164" t="str">
            <v>446.12</v>
          </cell>
          <cell r="B164" t="str">
            <v>Taxa autoriz.constructii</v>
          </cell>
          <cell r="C164">
            <v>0</v>
          </cell>
          <cell r="D164">
            <v>0</v>
          </cell>
        </row>
        <row r="165">
          <cell r="A165" t="str">
            <v>446.13</v>
          </cell>
          <cell r="B165" t="str">
            <v>Impozit pe redeventa</v>
          </cell>
          <cell r="C165">
            <v>0</v>
          </cell>
          <cell r="D165">
            <v>0</v>
          </cell>
        </row>
        <row r="166">
          <cell r="A166" t="str">
            <v>446.14</v>
          </cell>
          <cell r="B166" t="str">
            <v>Impozit dobanda/nerezid.</v>
          </cell>
          <cell r="C166">
            <v>0</v>
          </cell>
          <cell r="D166">
            <v>0</v>
          </cell>
        </row>
        <row r="167">
          <cell r="A167" t="str">
            <v>446.15</v>
          </cell>
          <cell r="B167" t="str">
            <v>Alte impozite, taxe si varsaminte asimilate</v>
          </cell>
          <cell r="C167">
            <v>0</v>
          </cell>
          <cell r="D167">
            <v>0</v>
          </cell>
        </row>
        <row r="168">
          <cell r="A168" t="str">
            <v>446.16</v>
          </cell>
          <cell r="B168" t="str">
            <v>Impozit teren</v>
          </cell>
          <cell r="C168">
            <v>0</v>
          </cell>
          <cell r="D168">
            <v>0</v>
          </cell>
        </row>
        <row r="169">
          <cell r="A169" t="str">
            <v>446.99</v>
          </cell>
          <cell r="B169" t="str">
            <v>Alte impoz.,taxe si vars.asimilate</v>
          </cell>
          <cell r="C169">
            <v>2550000</v>
          </cell>
          <cell r="D169">
            <v>2550000</v>
          </cell>
        </row>
        <row r="170">
          <cell r="A170" t="str">
            <v>447</v>
          </cell>
          <cell r="B170" t="str">
            <v>Fonduri speciale - taxe si varsaminte asimilate</v>
          </cell>
          <cell r="C170">
            <v>63549255</v>
          </cell>
          <cell r="D170">
            <v>83714081</v>
          </cell>
        </row>
        <row r="171">
          <cell r="A171" t="str">
            <v>447.</v>
          </cell>
          <cell r="B171" t="str">
            <v>Contrib.3% fd.solidarit.soc.</v>
          </cell>
          <cell r="C171">
            <v>63549255</v>
          </cell>
          <cell r="D171">
            <v>83714081</v>
          </cell>
        </row>
        <row r="172">
          <cell r="A172" t="str">
            <v>447.01</v>
          </cell>
          <cell r="B172" t="str">
            <v>Contrib.3% fd.solidarit.soc.</v>
          </cell>
          <cell r="C172">
            <v>40969897</v>
          </cell>
          <cell r="D172">
            <v>52503632</v>
          </cell>
        </row>
        <row r="173">
          <cell r="A173" t="str">
            <v>447.02</v>
          </cell>
          <cell r="B173" t="str">
            <v>Contrib.2% invatamant</v>
          </cell>
          <cell r="C173">
            <v>16421351</v>
          </cell>
          <cell r="D173">
            <v>22698508</v>
          </cell>
        </row>
        <row r="174">
          <cell r="A174" t="str">
            <v>447.03</v>
          </cell>
          <cell r="B174" t="str">
            <v>Comision 0,25% DPMOS</v>
          </cell>
          <cell r="C174">
            <v>6158007</v>
          </cell>
          <cell r="D174">
            <v>8511941</v>
          </cell>
        </row>
        <row r="175">
          <cell r="A175" t="str">
            <v>447O</v>
          </cell>
          <cell r="B175" t="str">
            <v>Contul 447 folosit anterior</v>
          </cell>
          <cell r="C175">
            <v>0</v>
          </cell>
          <cell r="D175">
            <v>0</v>
          </cell>
        </row>
        <row r="176">
          <cell r="A176" t="str">
            <v>448</v>
          </cell>
          <cell r="B176" t="str">
            <v>Alte datorii si creante cu bugetul statului</v>
          </cell>
          <cell r="C176">
            <v>0</v>
          </cell>
          <cell r="D176">
            <v>0</v>
          </cell>
        </row>
        <row r="177">
          <cell r="A177" t="str">
            <v>4481</v>
          </cell>
          <cell r="B177" t="str">
            <v>Alte datorii fata de bugetul statului</v>
          </cell>
          <cell r="C177">
            <v>0</v>
          </cell>
          <cell r="D177">
            <v>0</v>
          </cell>
        </row>
        <row r="178">
          <cell r="A178" t="str">
            <v>456</v>
          </cell>
          <cell r="B178" t="str">
            <v>Decontari cu asociatii privind capitalul</v>
          </cell>
          <cell r="C178">
            <v>0</v>
          </cell>
          <cell r="D178">
            <v>0</v>
          </cell>
        </row>
        <row r="179">
          <cell r="A179" t="str">
            <v>456.</v>
          </cell>
          <cell r="B179" t="str">
            <v>Decont.cu asoc.priv.capitalul-VOGT</v>
          </cell>
          <cell r="C179">
            <v>0</v>
          </cell>
          <cell r="D179">
            <v>0</v>
          </cell>
        </row>
        <row r="180">
          <cell r="A180" t="str">
            <v>456.01</v>
          </cell>
          <cell r="B180" t="str">
            <v>Decont.cu asoc.priv.capitalul-VOGT</v>
          </cell>
          <cell r="C180">
            <v>0</v>
          </cell>
          <cell r="D180">
            <v>0</v>
          </cell>
        </row>
        <row r="181">
          <cell r="A181" t="str">
            <v>461</v>
          </cell>
          <cell r="B181" t="str">
            <v>Debitori diversi</v>
          </cell>
          <cell r="C181">
            <v>29192</v>
          </cell>
          <cell r="D181">
            <v>29192</v>
          </cell>
        </row>
        <row r="182">
          <cell r="A182" t="str">
            <v>462</v>
          </cell>
          <cell r="B182" t="str">
            <v>Creditori diversi</v>
          </cell>
          <cell r="C182">
            <v>0</v>
          </cell>
          <cell r="D182">
            <v>0</v>
          </cell>
        </row>
        <row r="183">
          <cell r="A183" t="str">
            <v>471</v>
          </cell>
          <cell r="B183" t="str">
            <v>Cheltuieli inregistrate in avans</v>
          </cell>
          <cell r="C183">
            <v>0</v>
          </cell>
          <cell r="D183">
            <v>7795753</v>
          </cell>
        </row>
        <row r="184">
          <cell r="A184" t="str">
            <v>471.</v>
          </cell>
          <cell r="B184" t="str">
            <v>Chelt.in avans-abonamente</v>
          </cell>
          <cell r="C184">
            <v>0</v>
          </cell>
          <cell r="D184">
            <v>7795753</v>
          </cell>
        </row>
        <row r="185">
          <cell r="A185" t="str">
            <v>471.01</v>
          </cell>
          <cell r="B185" t="str">
            <v>Chelt.in avans-abonamente</v>
          </cell>
          <cell r="C185">
            <v>0</v>
          </cell>
          <cell r="D185">
            <v>513317</v>
          </cell>
        </row>
        <row r="186">
          <cell r="A186" t="str">
            <v>471.02</v>
          </cell>
          <cell r="B186" t="str">
            <v>Taxe vama transf.util+3%</v>
          </cell>
          <cell r="C186">
            <v>0</v>
          </cell>
          <cell r="D186">
            <v>0</v>
          </cell>
        </row>
        <row r="187">
          <cell r="A187" t="str">
            <v>471.03</v>
          </cell>
          <cell r="B187" t="str">
            <v>Anticipatie Jimapaterm</v>
          </cell>
          <cell r="C187">
            <v>0</v>
          </cell>
          <cell r="D187">
            <v>0</v>
          </cell>
        </row>
        <row r="188">
          <cell r="A188" t="str">
            <v>471.04</v>
          </cell>
          <cell r="B188" t="str">
            <v>Dif.curs.nefav.ramb.credit VOGT</v>
          </cell>
          <cell r="C188">
            <v>0</v>
          </cell>
          <cell r="D188">
            <v>0</v>
          </cell>
        </row>
        <row r="189">
          <cell r="A189" t="str">
            <v>471.05</v>
          </cell>
          <cell r="B189" t="str">
            <v>Prima asig.-plata in avans</v>
          </cell>
          <cell r="C189">
            <v>0</v>
          </cell>
          <cell r="D189">
            <v>0</v>
          </cell>
        </row>
        <row r="190">
          <cell r="A190" t="str">
            <v>471.06</v>
          </cell>
          <cell r="B190" t="str">
            <v>Impozite si taxe locale</v>
          </cell>
          <cell r="C190">
            <v>0</v>
          </cell>
          <cell r="D190">
            <v>7282436</v>
          </cell>
        </row>
        <row r="191">
          <cell r="A191" t="str">
            <v>471.99</v>
          </cell>
          <cell r="B191" t="str">
            <v>Alte chelt.inreg.in avans</v>
          </cell>
          <cell r="C191">
            <v>0</v>
          </cell>
          <cell r="D191">
            <v>0</v>
          </cell>
        </row>
        <row r="192">
          <cell r="A192" t="str">
            <v>472</v>
          </cell>
          <cell r="B192" t="str">
            <v>Venituri inregistrate in avans</v>
          </cell>
          <cell r="C192">
            <v>0</v>
          </cell>
          <cell r="D192">
            <v>0</v>
          </cell>
        </row>
        <row r="193">
          <cell r="A193" t="str">
            <v>473</v>
          </cell>
          <cell r="B193" t="str">
            <v>Decontari din operatii in curs de clarificare</v>
          </cell>
          <cell r="C193">
            <v>131183467</v>
          </cell>
          <cell r="D193">
            <v>55482000</v>
          </cell>
        </row>
        <row r="194">
          <cell r="A194" t="str">
            <v>473.</v>
          </cell>
          <cell r="B194" t="str">
            <v>Decontari din operatii in curs de clarificare</v>
          </cell>
          <cell r="C194">
            <v>131183467</v>
          </cell>
          <cell r="D194">
            <v>55482000</v>
          </cell>
        </row>
        <row r="195">
          <cell r="A195" t="str">
            <v>473.01</v>
          </cell>
          <cell r="B195" t="str">
            <v>Decontari din operatii in curs de clarificare</v>
          </cell>
          <cell r="C195">
            <v>75701467</v>
          </cell>
          <cell r="D195">
            <v>0</v>
          </cell>
        </row>
        <row r="196">
          <cell r="A196" t="str">
            <v>473.99</v>
          </cell>
          <cell r="B196" t="str">
            <v>Alte sume in curs lamurire</v>
          </cell>
          <cell r="C196">
            <v>55482000</v>
          </cell>
          <cell r="D196">
            <v>55482000</v>
          </cell>
        </row>
        <row r="197">
          <cell r="A197" t="str">
            <v>476</v>
          </cell>
          <cell r="B197" t="str">
            <v>Diferente de conversie-activ</v>
          </cell>
          <cell r="C197">
            <v>0</v>
          </cell>
          <cell r="D197">
            <v>0</v>
          </cell>
        </row>
        <row r="198">
          <cell r="A198" t="str">
            <v>477</v>
          </cell>
          <cell r="B198" t="str">
            <v>Diferente de conversie-pasiv</v>
          </cell>
          <cell r="C198">
            <v>0</v>
          </cell>
          <cell r="D198">
            <v>0</v>
          </cell>
        </row>
        <row r="199">
          <cell r="A199" t="str">
            <v>512</v>
          </cell>
          <cell r="B199" t="str">
            <v>Conturi curente la banci</v>
          </cell>
          <cell r="C199">
            <v>9152488179.97</v>
          </cell>
          <cell r="D199">
            <v>7778988544</v>
          </cell>
        </row>
        <row r="200">
          <cell r="A200" t="str">
            <v>5121</v>
          </cell>
          <cell r="B200" t="str">
            <v>Cont la banca in lei</v>
          </cell>
          <cell r="C200">
            <v>4082577820.97</v>
          </cell>
          <cell r="D200">
            <v>4068231582</v>
          </cell>
        </row>
        <row r="201">
          <cell r="A201" t="str">
            <v>5121.1</v>
          </cell>
          <cell r="B201" t="str">
            <v>BCR Jimbolia-ROL</v>
          </cell>
          <cell r="C201">
            <v>2591566090</v>
          </cell>
          <cell r="D201">
            <v>2597751677</v>
          </cell>
        </row>
        <row r="202">
          <cell r="A202" t="str">
            <v>5121.2</v>
          </cell>
          <cell r="B202" t="str">
            <v>BRD Timisoara-ROL</v>
          </cell>
          <cell r="C202">
            <v>0</v>
          </cell>
          <cell r="D202">
            <v>0</v>
          </cell>
        </row>
        <row r="203">
          <cell r="A203" t="str">
            <v>5121.3</v>
          </cell>
          <cell r="B203" t="str">
            <v>Banca Austria Buc.-ROL</v>
          </cell>
          <cell r="C203">
            <v>1491011730.97</v>
          </cell>
          <cell r="D203">
            <v>1470479905</v>
          </cell>
        </row>
        <row r="204">
          <cell r="A204" t="str">
            <v>5124</v>
          </cell>
          <cell r="B204" t="str">
            <v>Cont la banca in devize</v>
          </cell>
          <cell r="C204">
            <v>5069910359</v>
          </cell>
          <cell r="D204">
            <v>3710756962</v>
          </cell>
        </row>
        <row r="205">
          <cell r="A205" t="str">
            <v>5124.1</v>
          </cell>
          <cell r="B205" t="str">
            <v>Disp.banca in devize-BCR Jimbolia/DEM</v>
          </cell>
          <cell r="C205">
            <v>4721465511</v>
          </cell>
          <cell r="D205">
            <v>3351372506</v>
          </cell>
        </row>
        <row r="206">
          <cell r="A206" t="str">
            <v>5124.1.1</v>
          </cell>
          <cell r="B206" t="str">
            <v>BCR Jimbolia-DEM</v>
          </cell>
          <cell r="C206">
            <v>2237465511</v>
          </cell>
          <cell r="D206">
            <v>1842109066</v>
          </cell>
        </row>
        <row r="207">
          <cell r="A207" t="str">
            <v>5124.1.2</v>
          </cell>
          <cell r="B207" t="str">
            <v>BRD Timisoara-DEM</v>
          </cell>
          <cell r="C207">
            <v>0</v>
          </cell>
          <cell r="D207">
            <v>0</v>
          </cell>
        </row>
        <row r="208">
          <cell r="A208" t="str">
            <v>5124.1.3</v>
          </cell>
          <cell r="B208" t="str">
            <v>Banca Austria Buc.-DEM</v>
          </cell>
          <cell r="C208">
            <v>2484000000</v>
          </cell>
          <cell r="D208">
            <v>1509263440</v>
          </cell>
        </row>
        <row r="209">
          <cell r="A209" t="str">
            <v>5124.1.8</v>
          </cell>
          <cell r="B209" t="str">
            <v>Depozit dem scris.gar.</v>
          </cell>
          <cell r="C209">
            <v>0</v>
          </cell>
          <cell r="D209">
            <v>0</v>
          </cell>
        </row>
        <row r="210">
          <cell r="A210" t="str">
            <v>5124.1.9</v>
          </cell>
          <cell r="B210" t="str">
            <v>Disp.plati externe-DEM</v>
          </cell>
          <cell r="C210">
            <v>0</v>
          </cell>
          <cell r="D210">
            <v>0</v>
          </cell>
        </row>
        <row r="211">
          <cell r="A211" t="str">
            <v>5124.2</v>
          </cell>
          <cell r="B211" t="str">
            <v>BCR Jimbolia-ATS</v>
          </cell>
          <cell r="C211">
            <v>348444848</v>
          </cell>
          <cell r="D211">
            <v>359384456</v>
          </cell>
        </row>
        <row r="212">
          <cell r="A212" t="str">
            <v>5124.2.1</v>
          </cell>
          <cell r="B212" t="str">
            <v>BCR Jimbolia-ATS</v>
          </cell>
          <cell r="C212">
            <v>348444848</v>
          </cell>
          <cell r="D212">
            <v>359384456</v>
          </cell>
        </row>
        <row r="213">
          <cell r="A213" t="str">
            <v>5125</v>
          </cell>
          <cell r="B213" t="str">
            <v>Sume in curs de decontare</v>
          </cell>
          <cell r="C213">
            <v>0</v>
          </cell>
          <cell r="D213">
            <v>0</v>
          </cell>
        </row>
        <row r="214">
          <cell r="A214" t="str">
            <v>512O</v>
          </cell>
          <cell r="B214" t="str">
            <v>Contul 512 folosit anterior</v>
          </cell>
          <cell r="C214">
            <v>0</v>
          </cell>
          <cell r="D214">
            <v>0</v>
          </cell>
        </row>
        <row r="215">
          <cell r="A215" t="str">
            <v>531</v>
          </cell>
          <cell r="B215" t="str">
            <v>Casa</v>
          </cell>
          <cell r="C215">
            <v>313329483</v>
          </cell>
          <cell r="D215">
            <v>310283714</v>
          </cell>
        </row>
        <row r="216">
          <cell r="A216" t="str">
            <v>5311</v>
          </cell>
          <cell r="B216" t="str">
            <v>Casa in lei</v>
          </cell>
          <cell r="C216">
            <v>311432002</v>
          </cell>
          <cell r="D216">
            <v>309887834</v>
          </cell>
        </row>
        <row r="217">
          <cell r="A217" t="str">
            <v>5314</v>
          </cell>
          <cell r="B217" t="str">
            <v>Casa in devize</v>
          </cell>
          <cell r="C217">
            <v>1897481</v>
          </cell>
          <cell r="D217">
            <v>395880</v>
          </cell>
        </row>
        <row r="218">
          <cell r="A218" t="str">
            <v>5314.1</v>
          </cell>
          <cell r="B218" t="str">
            <v>Casa in devize-DEM</v>
          </cell>
          <cell r="C218">
            <v>1897481</v>
          </cell>
          <cell r="D218">
            <v>395880</v>
          </cell>
        </row>
        <row r="219">
          <cell r="A219" t="str">
            <v>532</v>
          </cell>
          <cell r="B219" t="str">
            <v>Alte valori</v>
          </cell>
          <cell r="C219">
            <v>0</v>
          </cell>
          <cell r="D219">
            <v>0</v>
          </cell>
        </row>
        <row r="220">
          <cell r="A220" t="str">
            <v>5328</v>
          </cell>
          <cell r="B220" t="str">
            <v>Alte valori</v>
          </cell>
          <cell r="C220">
            <v>0</v>
          </cell>
          <cell r="D220">
            <v>0</v>
          </cell>
        </row>
        <row r="221">
          <cell r="A221" t="str">
            <v>542</v>
          </cell>
          <cell r="B221" t="str">
            <v>Avansuri de trezorerie</v>
          </cell>
          <cell r="C221">
            <v>395880</v>
          </cell>
          <cell r="D221">
            <v>8344000</v>
          </cell>
        </row>
        <row r="222">
          <cell r="A222" t="str">
            <v>542.</v>
          </cell>
          <cell r="B222" t="str">
            <v>Avans spre decontare</v>
          </cell>
          <cell r="C222">
            <v>395880</v>
          </cell>
          <cell r="D222">
            <v>8344000</v>
          </cell>
        </row>
        <row r="223">
          <cell r="A223" t="str">
            <v>542.01</v>
          </cell>
          <cell r="B223" t="str">
            <v>Avans spre decontare</v>
          </cell>
          <cell r="C223">
            <v>0</v>
          </cell>
          <cell r="D223">
            <v>0</v>
          </cell>
        </row>
        <row r="224">
          <cell r="A224" t="str">
            <v>542.02</v>
          </cell>
          <cell r="B224" t="str">
            <v>Avansuri in devize-DEM</v>
          </cell>
          <cell r="C224">
            <v>395880</v>
          </cell>
          <cell r="D224">
            <v>8344000</v>
          </cell>
        </row>
        <row r="225">
          <cell r="A225" t="str">
            <v>581</v>
          </cell>
          <cell r="B225" t="str">
            <v>Viramente interne</v>
          </cell>
          <cell r="C225">
            <v>3973600423</v>
          </cell>
          <cell r="D225">
            <v>3973600423</v>
          </cell>
        </row>
        <row r="226">
          <cell r="A226" t="str">
            <v>601</v>
          </cell>
          <cell r="B226" t="str">
            <v>Cheltuieli cu materialele consumabile</v>
          </cell>
          <cell r="C226">
            <v>331456576</v>
          </cell>
          <cell r="D226">
            <v>331456576</v>
          </cell>
        </row>
        <row r="227">
          <cell r="A227" t="str">
            <v>6011</v>
          </cell>
          <cell r="B227" t="str">
            <v>Cheltuieli cu materialele auxiliare</v>
          </cell>
          <cell r="C227">
            <v>0</v>
          </cell>
          <cell r="D227">
            <v>0</v>
          </cell>
        </row>
        <row r="228">
          <cell r="A228" t="str">
            <v>6012</v>
          </cell>
          <cell r="B228" t="str">
            <v>Cheltuieli privind combustibilul</v>
          </cell>
          <cell r="C228">
            <v>7683194</v>
          </cell>
          <cell r="D228">
            <v>7683194</v>
          </cell>
        </row>
        <row r="229">
          <cell r="A229" t="str">
            <v>6014</v>
          </cell>
          <cell r="B229" t="str">
            <v>Cheltuieli privind piesele de schimb</v>
          </cell>
          <cell r="C229">
            <v>137416099</v>
          </cell>
          <cell r="D229">
            <v>137416099</v>
          </cell>
        </row>
        <row r="230">
          <cell r="A230" t="str">
            <v>6014.1</v>
          </cell>
          <cell r="B230" t="str">
            <v>Chelt.piese de schimb-intern</v>
          </cell>
          <cell r="C230">
            <v>0</v>
          </cell>
          <cell r="D230">
            <v>0</v>
          </cell>
        </row>
        <row r="231">
          <cell r="A231" t="str">
            <v>6014.2</v>
          </cell>
          <cell r="B231" t="str">
            <v>Chelt.piese de schimb-VOGT</v>
          </cell>
          <cell r="C231">
            <v>137126773</v>
          </cell>
          <cell r="D231">
            <v>137126773</v>
          </cell>
        </row>
        <row r="232">
          <cell r="A232" t="str">
            <v>6014.4</v>
          </cell>
          <cell r="B232" t="str">
            <v>Cheltuieli privind piesele de schimb</v>
          </cell>
          <cell r="C232">
            <v>289326</v>
          </cell>
          <cell r="D232">
            <v>289326</v>
          </cell>
        </row>
        <row r="233">
          <cell r="A233" t="str">
            <v>6018</v>
          </cell>
          <cell r="B233" t="str">
            <v>Cheltuieli privind alte materiale consumabile</v>
          </cell>
          <cell r="C233">
            <v>186357283</v>
          </cell>
          <cell r="D233">
            <v>186357283</v>
          </cell>
        </row>
        <row r="234">
          <cell r="A234" t="str">
            <v>6018.1</v>
          </cell>
          <cell r="B234" t="str">
            <v>Chelt.alte mat.cons-intern</v>
          </cell>
          <cell r="C234">
            <v>12152352</v>
          </cell>
          <cell r="D234">
            <v>12152352</v>
          </cell>
        </row>
        <row r="235">
          <cell r="A235" t="str">
            <v>6018.2</v>
          </cell>
          <cell r="B235" t="str">
            <v>Chelt.cu alte mat.cons-VOGT</v>
          </cell>
          <cell r="C235">
            <v>163795109</v>
          </cell>
          <cell r="D235">
            <v>163795109</v>
          </cell>
        </row>
        <row r="236">
          <cell r="A236" t="str">
            <v>6018.3</v>
          </cell>
          <cell r="B236" t="str">
            <v>Ch.cu alte mater.cons.-ATS</v>
          </cell>
          <cell r="C236">
            <v>6255181</v>
          </cell>
          <cell r="D236">
            <v>6255181</v>
          </cell>
        </row>
        <row r="237">
          <cell r="A237" t="str">
            <v>6018.4</v>
          </cell>
          <cell r="B237" t="str">
            <v>Cheltuieli privind alte materiale consumabile</v>
          </cell>
          <cell r="C237">
            <v>4154641</v>
          </cell>
          <cell r="D237">
            <v>4154641</v>
          </cell>
        </row>
        <row r="238">
          <cell r="A238" t="str">
            <v>6018OO</v>
          </cell>
          <cell r="B238" t="str">
            <v>Cheltuieli privind alte materiale consumabile</v>
          </cell>
          <cell r="C238">
            <v>0</v>
          </cell>
          <cell r="D238">
            <v>0</v>
          </cell>
        </row>
        <row r="239">
          <cell r="A239" t="str">
            <v>602</v>
          </cell>
          <cell r="B239" t="str">
            <v>Cheltuieli privind obiectele de inventar</v>
          </cell>
          <cell r="C239">
            <v>3205100</v>
          </cell>
          <cell r="D239">
            <v>3205100</v>
          </cell>
        </row>
        <row r="240">
          <cell r="A240" t="str">
            <v>604</v>
          </cell>
          <cell r="B240" t="str">
            <v>Cheltuieli privind materialele nestocate</v>
          </cell>
          <cell r="C240">
            <v>24425170</v>
          </cell>
          <cell r="D240">
            <v>24425170</v>
          </cell>
        </row>
        <row r="241">
          <cell r="A241" t="str">
            <v>605</v>
          </cell>
          <cell r="B241" t="str">
            <v>Cheltuieli privind energia si apa</v>
          </cell>
          <cell r="C241">
            <v>28600402</v>
          </cell>
          <cell r="D241">
            <v>28600402</v>
          </cell>
        </row>
        <row r="242">
          <cell r="A242" t="str">
            <v>611</v>
          </cell>
          <cell r="B242" t="str">
            <v>Cheltuieli cu intretinerea si reparatiile</v>
          </cell>
          <cell r="C242">
            <v>774101</v>
          </cell>
          <cell r="D242">
            <v>774101</v>
          </cell>
        </row>
        <row r="243">
          <cell r="A243" t="str">
            <v>612</v>
          </cell>
          <cell r="B243" t="str">
            <v>Cheltuieli cu redeventele, locatiile de gestiune s</v>
          </cell>
          <cell r="C243">
            <v>45024176</v>
          </cell>
          <cell r="D243">
            <v>45024176</v>
          </cell>
        </row>
        <row r="244">
          <cell r="A244" t="str">
            <v>613</v>
          </cell>
          <cell r="B244" t="str">
            <v>Cheltuieli cu primele de asigurare</v>
          </cell>
          <cell r="C244">
            <v>20523624</v>
          </cell>
          <cell r="D244">
            <v>20523624</v>
          </cell>
        </row>
        <row r="245">
          <cell r="A245" t="str">
            <v>621</v>
          </cell>
          <cell r="B245" t="str">
            <v>Cheltuieli cu colaboratorii</v>
          </cell>
          <cell r="C245">
            <v>8529000</v>
          </cell>
          <cell r="D245">
            <v>8529000</v>
          </cell>
        </row>
        <row r="246">
          <cell r="A246" t="str">
            <v>622</v>
          </cell>
          <cell r="B246" t="str">
            <v>Cheltuieli privind comisioanele si onorariile</v>
          </cell>
          <cell r="C246">
            <v>0</v>
          </cell>
          <cell r="D246">
            <v>0</v>
          </cell>
        </row>
        <row r="247">
          <cell r="A247" t="str">
            <v>623</v>
          </cell>
          <cell r="B247" t="str">
            <v>Cheltuieli de protocol, reclama si publicitate</v>
          </cell>
          <cell r="C247">
            <v>4857939</v>
          </cell>
          <cell r="D247">
            <v>4857939</v>
          </cell>
        </row>
        <row r="248">
          <cell r="A248" t="str">
            <v>623.</v>
          </cell>
          <cell r="B248" t="str">
            <v>Cheltuieli de protocol</v>
          </cell>
          <cell r="C248">
            <v>4857939</v>
          </cell>
          <cell r="D248">
            <v>4857939</v>
          </cell>
        </row>
        <row r="249">
          <cell r="A249" t="str">
            <v>623.01</v>
          </cell>
          <cell r="B249" t="str">
            <v>Cheltuieli de protocol</v>
          </cell>
          <cell r="C249">
            <v>4857939</v>
          </cell>
          <cell r="D249">
            <v>4857939</v>
          </cell>
        </row>
        <row r="250">
          <cell r="A250" t="str">
            <v>623.02</v>
          </cell>
          <cell r="B250" t="str">
            <v>Chelt.de reclama-publicit.</v>
          </cell>
          <cell r="C250">
            <v>0</v>
          </cell>
          <cell r="D250">
            <v>0</v>
          </cell>
        </row>
        <row r="251">
          <cell r="A251" t="str">
            <v>624</v>
          </cell>
          <cell r="B251" t="str">
            <v>Cheltuieli cu transportul de bunuri si de personal</v>
          </cell>
          <cell r="C251">
            <v>-41645260</v>
          </cell>
          <cell r="D251">
            <v>-41645260</v>
          </cell>
        </row>
        <row r="252">
          <cell r="A252" t="str">
            <v>625</v>
          </cell>
          <cell r="B252" t="str">
            <v>Cheltuieli cu deplasari, detasari si transferari</v>
          </cell>
          <cell r="C252">
            <v>-3689965</v>
          </cell>
          <cell r="D252">
            <v>-3689965</v>
          </cell>
        </row>
        <row r="253">
          <cell r="A253" t="str">
            <v>626</v>
          </cell>
          <cell r="B253" t="str">
            <v>Cheltuieli postale si taxe de telecomunicatii</v>
          </cell>
          <cell r="C253">
            <v>55893237</v>
          </cell>
          <cell r="D253">
            <v>55893237</v>
          </cell>
        </row>
        <row r="254">
          <cell r="A254" t="str">
            <v>627</v>
          </cell>
          <cell r="B254" t="str">
            <v>Cheltuieli cu serviciile bancare si asimilate</v>
          </cell>
          <cell r="C254">
            <v>11416554</v>
          </cell>
          <cell r="D254">
            <v>11416554</v>
          </cell>
        </row>
        <row r="255">
          <cell r="A255" t="str">
            <v>628</v>
          </cell>
          <cell r="B255" t="str">
            <v>Alte cheltuieli cu serviciile executate de terti</v>
          </cell>
          <cell r="C255">
            <v>49778753.49</v>
          </cell>
          <cell r="D255">
            <v>49778753.49</v>
          </cell>
        </row>
        <row r="256">
          <cell r="A256" t="str">
            <v>635</v>
          </cell>
          <cell r="B256" t="str">
            <v>Cheltuieli cu alte impozite, taxe si varsaminte as</v>
          </cell>
          <cell r="C256">
            <v>94228064</v>
          </cell>
          <cell r="D256">
            <v>94228064</v>
          </cell>
        </row>
        <row r="257">
          <cell r="A257" t="str">
            <v>635.</v>
          </cell>
          <cell r="B257" t="str">
            <v>Chelt.alte impoz.,taxe,vars.asim.</v>
          </cell>
          <cell r="C257">
            <v>94228064</v>
          </cell>
          <cell r="D257">
            <v>94228064</v>
          </cell>
        </row>
        <row r="258">
          <cell r="A258" t="str">
            <v>635.01</v>
          </cell>
          <cell r="B258" t="str">
            <v>Chelt.alte impoz.,taxe,vars.asim.</v>
          </cell>
          <cell r="C258">
            <v>93652443</v>
          </cell>
          <cell r="D258">
            <v>93652443</v>
          </cell>
        </row>
        <row r="259">
          <cell r="A259" t="str">
            <v>635.99</v>
          </cell>
          <cell r="B259" t="str">
            <v>TVA deductibila pe chelt.</v>
          </cell>
          <cell r="C259">
            <v>575621</v>
          </cell>
          <cell r="D259">
            <v>575621</v>
          </cell>
        </row>
        <row r="260">
          <cell r="A260" t="str">
            <v>641</v>
          </cell>
          <cell r="B260" t="str">
            <v>Cheltuieli cu salariile personalului</v>
          </cell>
          <cell r="C260">
            <v>1125628764</v>
          </cell>
          <cell r="D260">
            <v>1125628764</v>
          </cell>
        </row>
        <row r="261">
          <cell r="A261" t="str">
            <v>645</v>
          </cell>
          <cell r="B261" t="str">
            <v>Cheltuieli privind asigurarile si protectia social</v>
          </cell>
          <cell r="C261">
            <v>488776316</v>
          </cell>
          <cell r="D261">
            <v>488776316</v>
          </cell>
        </row>
        <row r="262">
          <cell r="A262" t="str">
            <v>6451</v>
          </cell>
          <cell r="B262" t="str">
            <v>Contributia unitatii la asigurarile sociale</v>
          </cell>
          <cell r="C262">
            <v>417133407</v>
          </cell>
          <cell r="D262">
            <v>417133407</v>
          </cell>
        </row>
        <row r="263">
          <cell r="A263" t="str">
            <v>6452</v>
          </cell>
          <cell r="B263" t="str">
            <v>Contributia unitatii pentru ajutorul de somaj</v>
          </cell>
          <cell r="C263">
            <v>56746270</v>
          </cell>
          <cell r="D263">
            <v>56746270</v>
          </cell>
        </row>
        <row r="264">
          <cell r="A264" t="str">
            <v>6458</v>
          </cell>
          <cell r="B264" t="str">
            <v>Alte cheltuieli privind asigurarea si protectia so</v>
          </cell>
          <cell r="C264">
            <v>14896639</v>
          </cell>
          <cell r="D264">
            <v>14896639</v>
          </cell>
        </row>
        <row r="265">
          <cell r="A265" t="str">
            <v>658</v>
          </cell>
          <cell r="B265" t="str">
            <v>Alte cheltuieli de exploatare</v>
          </cell>
          <cell r="C265">
            <v>1.08</v>
          </cell>
          <cell r="D265">
            <v>1.08</v>
          </cell>
        </row>
        <row r="266">
          <cell r="A266" t="str">
            <v>665</v>
          </cell>
          <cell r="B266" t="str">
            <v>Cheltuieli din diferenta de curs valutar</v>
          </cell>
          <cell r="C266">
            <v>35659532</v>
          </cell>
          <cell r="D266">
            <v>35659532</v>
          </cell>
        </row>
        <row r="267">
          <cell r="A267" t="str">
            <v>666</v>
          </cell>
          <cell r="B267" t="str">
            <v>Cheltuieli privind dobinzile</v>
          </cell>
          <cell r="C267">
            <v>0</v>
          </cell>
          <cell r="D267">
            <v>0</v>
          </cell>
        </row>
        <row r="268">
          <cell r="A268" t="str">
            <v>671</v>
          </cell>
          <cell r="B268" t="str">
            <v>Cheltuieli exceptionale privind operatiile de gest</v>
          </cell>
          <cell r="C268">
            <v>700000</v>
          </cell>
          <cell r="D268">
            <v>700000</v>
          </cell>
        </row>
        <row r="269">
          <cell r="A269" t="str">
            <v>6711</v>
          </cell>
          <cell r="B269" t="str">
            <v>Despagubiri, amenzi si penalitati</v>
          </cell>
          <cell r="C269">
            <v>700000</v>
          </cell>
          <cell r="D269">
            <v>700000</v>
          </cell>
        </row>
        <row r="270">
          <cell r="A270" t="str">
            <v>6711.1</v>
          </cell>
          <cell r="B270" t="str">
            <v>Majorari si penalitati</v>
          </cell>
          <cell r="C270">
            <v>0</v>
          </cell>
          <cell r="D270">
            <v>0</v>
          </cell>
        </row>
        <row r="271">
          <cell r="A271" t="str">
            <v>6711.2</v>
          </cell>
          <cell r="B271" t="str">
            <v>Amenzi</v>
          </cell>
          <cell r="C271">
            <v>700000</v>
          </cell>
          <cell r="D271">
            <v>700000</v>
          </cell>
        </row>
        <row r="272">
          <cell r="A272" t="str">
            <v>6711.3</v>
          </cell>
          <cell r="B272" t="str">
            <v>Despagubiri</v>
          </cell>
          <cell r="C272">
            <v>0</v>
          </cell>
          <cell r="D272">
            <v>0</v>
          </cell>
        </row>
        <row r="273">
          <cell r="A273" t="str">
            <v>6712</v>
          </cell>
          <cell r="B273" t="str">
            <v>Donatii si subventii acordate</v>
          </cell>
          <cell r="C273">
            <v>0</v>
          </cell>
          <cell r="D273">
            <v>0</v>
          </cell>
        </row>
        <row r="274">
          <cell r="A274" t="str">
            <v>6718</v>
          </cell>
          <cell r="B274" t="str">
            <v>Alte cheltuieli exceptionale privind operatiile de</v>
          </cell>
          <cell r="C274">
            <v>0</v>
          </cell>
          <cell r="D274">
            <v>0</v>
          </cell>
        </row>
        <row r="275">
          <cell r="A275" t="str">
            <v>6718.1</v>
          </cell>
          <cell r="B275" t="str">
            <v>Sponsorizari</v>
          </cell>
          <cell r="C275">
            <v>0</v>
          </cell>
          <cell r="D275">
            <v>0</v>
          </cell>
        </row>
        <row r="276">
          <cell r="A276" t="str">
            <v>6718.2</v>
          </cell>
          <cell r="B276" t="str">
            <v>Xxxxxxxxxxxx</v>
          </cell>
          <cell r="C276">
            <v>0</v>
          </cell>
          <cell r="D276">
            <v>0</v>
          </cell>
        </row>
        <row r="277">
          <cell r="A277" t="str">
            <v>6718.3</v>
          </cell>
          <cell r="B277" t="str">
            <v>Chelt.except.-recup.CO pers.transfer.</v>
          </cell>
          <cell r="C277">
            <v>0</v>
          </cell>
          <cell r="D277">
            <v>0</v>
          </cell>
        </row>
        <row r="278">
          <cell r="A278" t="str">
            <v>6718.9</v>
          </cell>
          <cell r="B278" t="str">
            <v>Alte cheltuieli exceptionale privind operatiile de</v>
          </cell>
          <cell r="C278">
            <v>0</v>
          </cell>
          <cell r="D278">
            <v>0</v>
          </cell>
        </row>
        <row r="279">
          <cell r="A279" t="str">
            <v>681</v>
          </cell>
          <cell r="B279" t="str">
            <v>Cheltuieli de exploatare privind amortizarile si p</v>
          </cell>
          <cell r="C279">
            <v>67417848</v>
          </cell>
          <cell r="D279">
            <v>67417848</v>
          </cell>
        </row>
        <row r="280">
          <cell r="A280" t="str">
            <v>6811</v>
          </cell>
          <cell r="B280" t="str">
            <v>Cheltuieli de exploatare privind amortizarea imobi</v>
          </cell>
          <cell r="C280">
            <v>67417848</v>
          </cell>
          <cell r="D280">
            <v>67417848</v>
          </cell>
        </row>
        <row r="281">
          <cell r="A281" t="str">
            <v>691</v>
          </cell>
          <cell r="B281" t="str">
            <v>Cheltuieli cu impozitul pe profit</v>
          </cell>
          <cell r="C281">
            <v>0</v>
          </cell>
          <cell r="D281">
            <v>0</v>
          </cell>
        </row>
        <row r="282">
          <cell r="A282" t="str">
            <v>704</v>
          </cell>
          <cell r="B282" t="str">
            <v>Venituri din lucrari executate si servicii prestat</v>
          </cell>
          <cell r="C282">
            <v>2342075408</v>
          </cell>
          <cell r="D282">
            <v>2342075408</v>
          </cell>
        </row>
        <row r="283">
          <cell r="A283" t="str">
            <v>704.</v>
          </cell>
          <cell r="B283" t="str">
            <v>Venituri export lohn-Erlau</v>
          </cell>
          <cell r="C283">
            <v>2342075408</v>
          </cell>
          <cell r="D283">
            <v>2342075408</v>
          </cell>
        </row>
        <row r="284">
          <cell r="A284" t="str">
            <v>704.01</v>
          </cell>
          <cell r="B284" t="str">
            <v>Venituri export lohn-Erlau</v>
          </cell>
          <cell r="C284">
            <v>1786586893</v>
          </cell>
          <cell r="D284">
            <v>1786586893</v>
          </cell>
        </row>
        <row r="285">
          <cell r="A285" t="str">
            <v>704.01.1</v>
          </cell>
          <cell r="B285" t="str">
            <v>Venituri export lohn-Erlau</v>
          </cell>
          <cell r="C285">
            <v>1786586893</v>
          </cell>
          <cell r="D285">
            <v>1786586893</v>
          </cell>
        </row>
        <row r="286">
          <cell r="A286" t="str">
            <v>704.02</v>
          </cell>
          <cell r="B286" t="str">
            <v>Venituri export VOGT Aust.</v>
          </cell>
          <cell r="C286">
            <v>552338527</v>
          </cell>
          <cell r="D286">
            <v>552338527</v>
          </cell>
        </row>
        <row r="287">
          <cell r="A287" t="str">
            <v>704.02.1</v>
          </cell>
          <cell r="B287" t="str">
            <v>Venituri export VOGT Aust.</v>
          </cell>
          <cell r="C287">
            <v>552338527</v>
          </cell>
          <cell r="D287">
            <v>552338527</v>
          </cell>
        </row>
        <row r="288">
          <cell r="A288" t="str">
            <v>704.03</v>
          </cell>
          <cell r="B288" t="str">
            <v>Venituri exp.VOGT MIESAU</v>
          </cell>
          <cell r="C288">
            <v>3149988</v>
          </cell>
          <cell r="D288">
            <v>3149988</v>
          </cell>
        </row>
        <row r="289">
          <cell r="A289" t="str">
            <v>704.03.2</v>
          </cell>
          <cell r="B289" t="str">
            <v>Venituri exp.VOGT MIESAU</v>
          </cell>
          <cell r="C289">
            <v>3149988</v>
          </cell>
          <cell r="D289">
            <v>3149988</v>
          </cell>
        </row>
        <row r="290">
          <cell r="A290" t="str">
            <v>708</v>
          </cell>
          <cell r="B290" t="str">
            <v>Venituri din activitati diverse</v>
          </cell>
          <cell r="C290">
            <v>0</v>
          </cell>
          <cell r="D290">
            <v>0</v>
          </cell>
        </row>
        <row r="291">
          <cell r="A291" t="str">
            <v>708.</v>
          </cell>
          <cell r="B291" t="str">
            <v>Venituri din vanzari deseuri</v>
          </cell>
          <cell r="C291">
            <v>0</v>
          </cell>
          <cell r="D291">
            <v>0</v>
          </cell>
        </row>
        <row r="292">
          <cell r="A292" t="str">
            <v>708.01</v>
          </cell>
          <cell r="B292" t="str">
            <v>Venituri din vanzari deseuri</v>
          </cell>
          <cell r="C292">
            <v>0</v>
          </cell>
          <cell r="D292">
            <v>0</v>
          </cell>
        </row>
        <row r="293">
          <cell r="A293" t="str">
            <v>708.02</v>
          </cell>
          <cell r="B293" t="str">
            <v>Venituri din recup.energie el.</v>
          </cell>
          <cell r="C293">
            <v>0</v>
          </cell>
          <cell r="D293">
            <v>0</v>
          </cell>
        </row>
        <row r="294">
          <cell r="A294" t="str">
            <v>722</v>
          </cell>
          <cell r="B294" t="str">
            <v>Venituri din productia de imobilizari corporale</v>
          </cell>
          <cell r="C294">
            <v>0</v>
          </cell>
          <cell r="D294">
            <v>0</v>
          </cell>
        </row>
        <row r="295">
          <cell r="A295" t="str">
            <v>758</v>
          </cell>
          <cell r="B295" t="str">
            <v>Alte venituri din exploatare</v>
          </cell>
          <cell r="C295">
            <v>24535468</v>
          </cell>
          <cell r="D295">
            <v>24535468</v>
          </cell>
        </row>
        <row r="296">
          <cell r="A296" t="str">
            <v>758.</v>
          </cell>
          <cell r="B296" t="str">
            <v>Recup.conced.odihna necuv.</v>
          </cell>
          <cell r="C296">
            <v>24535468</v>
          </cell>
          <cell r="D296">
            <v>24535468</v>
          </cell>
        </row>
        <row r="297">
          <cell r="A297" t="str">
            <v>758.01</v>
          </cell>
          <cell r="B297" t="str">
            <v>Recup.conced.odihna necuv.</v>
          </cell>
          <cell r="C297">
            <v>897264</v>
          </cell>
          <cell r="D297">
            <v>897264</v>
          </cell>
        </row>
        <row r="298">
          <cell r="A298" t="str">
            <v>758.02</v>
          </cell>
          <cell r="B298" t="str">
            <v>Reducere 7% CAS cf.HG 2/99</v>
          </cell>
          <cell r="C298">
            <v>23638204</v>
          </cell>
          <cell r="D298">
            <v>23638204</v>
          </cell>
        </row>
        <row r="299">
          <cell r="A299" t="str">
            <v>758.09</v>
          </cell>
          <cell r="B299" t="str">
            <v>Alte venituri expl.-diverse</v>
          </cell>
          <cell r="C299">
            <v>0</v>
          </cell>
          <cell r="D299">
            <v>0</v>
          </cell>
        </row>
        <row r="300">
          <cell r="A300" t="str">
            <v>765</v>
          </cell>
          <cell r="B300" t="str">
            <v>Venituri din diferente de curs valutar</v>
          </cell>
          <cell r="C300">
            <v>152250981</v>
          </cell>
          <cell r="D300">
            <v>152250981</v>
          </cell>
        </row>
        <row r="301">
          <cell r="A301" t="str">
            <v>766</v>
          </cell>
          <cell r="B301" t="str">
            <v>Venituri din dobinzi</v>
          </cell>
          <cell r="C301">
            <v>2173564.97</v>
          </cell>
          <cell r="D301">
            <v>2173564.97</v>
          </cell>
        </row>
        <row r="302">
          <cell r="A302" t="str">
            <v>767</v>
          </cell>
          <cell r="B302" t="str">
            <v>Venituri din sconturi obtinute</v>
          </cell>
          <cell r="C302">
            <v>0</v>
          </cell>
          <cell r="D302">
            <v>0</v>
          </cell>
        </row>
        <row r="303">
          <cell r="A303" t="str">
            <v>768</v>
          </cell>
          <cell r="B303" t="str">
            <v>Alte venituri financiare</v>
          </cell>
          <cell r="C303">
            <v>0</v>
          </cell>
          <cell r="D303">
            <v>0</v>
          </cell>
        </row>
        <row r="304">
          <cell r="A304" t="str">
            <v>771</v>
          </cell>
          <cell r="B304" t="str">
            <v>Venituri exceptionale din operatiuni de gestiune</v>
          </cell>
          <cell r="C304">
            <v>252589120.41</v>
          </cell>
          <cell r="D304">
            <v>252589120.41</v>
          </cell>
        </row>
        <row r="305">
          <cell r="A305" t="str">
            <v>7718</v>
          </cell>
          <cell r="B305" t="str">
            <v>Alte venituri exceptionale din operatiuni de gesti</v>
          </cell>
          <cell r="C305">
            <v>252589120.41</v>
          </cell>
          <cell r="D305">
            <v>252589120.41</v>
          </cell>
        </row>
        <row r="306">
          <cell r="A306" t="str">
            <v>7718.1</v>
          </cell>
          <cell r="B306" t="str">
            <v>Valori mater.import-titlu gratuit</v>
          </cell>
          <cell r="C306">
            <v>232149802.11</v>
          </cell>
          <cell r="D306">
            <v>232149802.11</v>
          </cell>
        </row>
        <row r="307">
          <cell r="A307" t="str">
            <v>7718.2</v>
          </cell>
          <cell r="B307" t="str">
            <v>Dif.rotunjire la import</v>
          </cell>
          <cell r="C307">
            <v>-32481.64</v>
          </cell>
          <cell r="D307">
            <v>-32481.64</v>
          </cell>
        </row>
        <row r="308">
          <cell r="A308" t="str">
            <v>7718.3</v>
          </cell>
          <cell r="B308" t="str">
            <v>Penalit.,imputatii,popriri</v>
          </cell>
          <cell r="C308">
            <v>1879065</v>
          </cell>
          <cell r="D308">
            <v>1879065</v>
          </cell>
        </row>
        <row r="309">
          <cell r="A309" t="str">
            <v>7718.4</v>
          </cell>
          <cell r="B309" t="str">
            <v>Regulariz.CO pers.transf.</v>
          </cell>
          <cell r="C309">
            <v>0</v>
          </cell>
          <cell r="D309">
            <v>0</v>
          </cell>
        </row>
        <row r="310">
          <cell r="A310" t="str">
            <v>7718.6</v>
          </cell>
          <cell r="B310" t="str">
            <v>Valori mat.import-Austria</v>
          </cell>
          <cell r="C310">
            <v>11123215.75</v>
          </cell>
          <cell r="D310">
            <v>11123215.75</v>
          </cell>
        </row>
        <row r="311">
          <cell r="A311" t="str">
            <v>7718.7</v>
          </cell>
          <cell r="B311" t="str">
            <v>Alte venituri exceptionale din operatiuni de gesti</v>
          </cell>
          <cell r="C311">
            <v>4496844.19</v>
          </cell>
          <cell r="D311">
            <v>4496844.19</v>
          </cell>
        </row>
        <row r="312">
          <cell r="A312" t="str">
            <v>7718.8</v>
          </cell>
          <cell r="B312" t="str">
            <v>Bonif.5% cf.OG11/99</v>
          </cell>
          <cell r="C312">
            <v>2972675</v>
          </cell>
          <cell r="D312">
            <v>2972675</v>
          </cell>
        </row>
        <row r="313">
          <cell r="A313" t="str">
            <v>7718.9</v>
          </cell>
          <cell r="B313" t="str">
            <v>Alte venit.exceptionale</v>
          </cell>
          <cell r="C313">
            <v>0</v>
          </cell>
          <cell r="D313">
            <v>0</v>
          </cell>
        </row>
        <row r="314">
          <cell r="A314" t="str">
            <v>7718OO</v>
          </cell>
          <cell r="B314" t="str">
            <v>Venituri exceptionale din operatiuni de gestiune</v>
          </cell>
          <cell r="C314">
            <v>0</v>
          </cell>
          <cell r="D314">
            <v>0</v>
          </cell>
        </row>
        <row r="315">
          <cell r="A315" t="str">
            <v>772</v>
          </cell>
          <cell r="B315" t="str">
            <v>Venituri din operatiuni de capital</v>
          </cell>
          <cell r="C315">
            <v>27161384</v>
          </cell>
          <cell r="D315">
            <v>27161384</v>
          </cell>
        </row>
        <row r="316">
          <cell r="A316" t="str">
            <v>7727</v>
          </cell>
          <cell r="B316" t="str">
            <v>Subventii pentru investitii virate la venituri</v>
          </cell>
          <cell r="C316">
            <v>27161384</v>
          </cell>
          <cell r="D316">
            <v>27161384</v>
          </cell>
        </row>
        <row r="317">
          <cell r="A317" t="str">
            <v>7727.1</v>
          </cell>
          <cell r="B317" t="str">
            <v>Subv.pt.inv.virat.venit-Erlau</v>
          </cell>
          <cell r="C317">
            <v>27161384</v>
          </cell>
          <cell r="D317">
            <v>27161384</v>
          </cell>
        </row>
      </sheetData>
      <sheetData sheetId="10">
        <row r="2">
          <cell r="A2" t="str">
            <v>101</v>
          </cell>
          <cell r="B2" t="str">
            <v>Capital social</v>
          </cell>
          <cell r="C2">
            <v>0</v>
          </cell>
          <cell r="D2">
            <v>0</v>
          </cell>
        </row>
        <row r="3">
          <cell r="A3" t="str">
            <v>1011</v>
          </cell>
          <cell r="B3" t="str">
            <v>Capital subscris nevarsat</v>
          </cell>
          <cell r="C3">
            <v>0</v>
          </cell>
          <cell r="D3">
            <v>0</v>
          </cell>
        </row>
        <row r="4">
          <cell r="A4" t="str">
            <v>1012</v>
          </cell>
          <cell r="B4" t="str">
            <v>Capital subscris varsat</v>
          </cell>
          <cell r="C4">
            <v>0</v>
          </cell>
          <cell r="D4">
            <v>0</v>
          </cell>
        </row>
        <row r="5">
          <cell r="A5" t="str">
            <v>107</v>
          </cell>
          <cell r="B5" t="str">
            <v>Rezultatul reportat</v>
          </cell>
          <cell r="C5">
            <v>0</v>
          </cell>
          <cell r="D5">
            <v>0</v>
          </cell>
        </row>
        <row r="6">
          <cell r="A6" t="str">
            <v>107.</v>
          </cell>
          <cell r="B6" t="str">
            <v>Rezult.report-Pierdere'98</v>
          </cell>
          <cell r="C6">
            <v>0</v>
          </cell>
          <cell r="D6">
            <v>0</v>
          </cell>
        </row>
        <row r="7">
          <cell r="A7" t="str">
            <v>107.98</v>
          </cell>
          <cell r="B7" t="str">
            <v>Rezult.report-Pierdere'98</v>
          </cell>
          <cell r="C7">
            <v>0</v>
          </cell>
          <cell r="D7">
            <v>0</v>
          </cell>
        </row>
        <row r="8">
          <cell r="A8" t="str">
            <v>108</v>
          </cell>
          <cell r="B8" t="str">
            <v>Contul intreprinzatorului</v>
          </cell>
          <cell r="C8">
            <v>0</v>
          </cell>
          <cell r="D8">
            <v>0</v>
          </cell>
        </row>
        <row r="9">
          <cell r="A9" t="str">
            <v>118</v>
          </cell>
          <cell r="B9" t="str">
            <v>Alte fonduri</v>
          </cell>
          <cell r="C9">
            <v>0</v>
          </cell>
          <cell r="D9">
            <v>0</v>
          </cell>
        </row>
        <row r="10">
          <cell r="A10" t="str">
            <v>118.</v>
          </cell>
          <cell r="B10" t="str">
            <v>Alte fond.-surse proprii de finantare</v>
          </cell>
          <cell r="C10">
            <v>0</v>
          </cell>
          <cell r="D10">
            <v>0</v>
          </cell>
        </row>
        <row r="11">
          <cell r="A11" t="str">
            <v>118.01</v>
          </cell>
          <cell r="B11" t="str">
            <v>Alte fond.-surse proprii de finantare</v>
          </cell>
          <cell r="C11">
            <v>0</v>
          </cell>
          <cell r="D11">
            <v>0</v>
          </cell>
        </row>
        <row r="12">
          <cell r="A12" t="str">
            <v>121</v>
          </cell>
          <cell r="B12" t="str">
            <v>Profit si pierdere</v>
          </cell>
          <cell r="C12">
            <v>2514964737.38</v>
          </cell>
          <cell r="D12">
            <v>3222597759.38</v>
          </cell>
        </row>
        <row r="13">
          <cell r="A13" t="str">
            <v>1211</v>
          </cell>
          <cell r="B13" t="str">
            <v>Profit si pierdere exploatare</v>
          </cell>
          <cell r="C13">
            <v>2340098304.38</v>
          </cell>
          <cell r="D13">
            <v>2679248388</v>
          </cell>
        </row>
        <row r="14">
          <cell r="A14" t="str">
            <v>1212</v>
          </cell>
          <cell r="B14" t="str">
            <v>Profit si pierdere finaciar</v>
          </cell>
          <cell r="C14">
            <v>171784213</v>
          </cell>
          <cell r="D14">
            <v>295593205</v>
          </cell>
        </row>
        <row r="15">
          <cell r="A15" t="str">
            <v>1213</v>
          </cell>
          <cell r="B15" t="str">
            <v>Profit si pierdere exceptional</v>
          </cell>
          <cell r="C15">
            <v>3082220</v>
          </cell>
          <cell r="D15">
            <v>247756166.38</v>
          </cell>
        </row>
        <row r="16">
          <cell r="A16" t="str">
            <v>1215</v>
          </cell>
          <cell r="B16" t="str">
            <v>Impozit pe profit</v>
          </cell>
          <cell r="C16">
            <v>0</v>
          </cell>
          <cell r="D16">
            <v>0</v>
          </cell>
        </row>
        <row r="17">
          <cell r="A17" t="str">
            <v>1216</v>
          </cell>
          <cell r="B17" t="str">
            <v>Profit an precedent</v>
          </cell>
          <cell r="C17">
            <v>0</v>
          </cell>
          <cell r="D17">
            <v>0</v>
          </cell>
        </row>
        <row r="18">
          <cell r="A18" t="str">
            <v>129</v>
          </cell>
          <cell r="B18" t="str">
            <v>Repartizarea profitului</v>
          </cell>
          <cell r="C18">
            <v>0</v>
          </cell>
          <cell r="D18">
            <v>0</v>
          </cell>
        </row>
        <row r="19">
          <cell r="A19" t="str">
            <v>129.</v>
          </cell>
          <cell r="B19" t="str">
            <v>Repart. profit an preced.</v>
          </cell>
          <cell r="C19">
            <v>0</v>
          </cell>
          <cell r="D19">
            <v>0</v>
          </cell>
        </row>
        <row r="20">
          <cell r="A20" t="str">
            <v>129.09</v>
          </cell>
          <cell r="B20" t="str">
            <v>Repart. profit an preced.</v>
          </cell>
          <cell r="C20">
            <v>0</v>
          </cell>
          <cell r="D20">
            <v>0</v>
          </cell>
        </row>
        <row r="21">
          <cell r="A21" t="str">
            <v>131</v>
          </cell>
          <cell r="B21" t="str">
            <v>Subventii pentru investitii</v>
          </cell>
          <cell r="C21">
            <v>27161384</v>
          </cell>
          <cell r="D21">
            <v>0</v>
          </cell>
        </row>
        <row r="22">
          <cell r="A22" t="str">
            <v>131.</v>
          </cell>
          <cell r="B22" t="str">
            <v>Subv.ptr.invest.-Erlau</v>
          </cell>
          <cell r="C22">
            <v>27161384</v>
          </cell>
          <cell r="D22">
            <v>0</v>
          </cell>
        </row>
        <row r="23">
          <cell r="A23" t="str">
            <v>131.01</v>
          </cell>
          <cell r="B23" t="str">
            <v>Subv.ptr.invest.-Erlau</v>
          </cell>
          <cell r="C23">
            <v>27161384</v>
          </cell>
          <cell r="D23">
            <v>0</v>
          </cell>
        </row>
        <row r="24">
          <cell r="A24" t="str">
            <v>162</v>
          </cell>
          <cell r="B24" t="str">
            <v>Credit bancar pe term.lung</v>
          </cell>
          <cell r="C24">
            <v>476736000</v>
          </cell>
          <cell r="D24">
            <v>0</v>
          </cell>
        </row>
        <row r="25">
          <cell r="A25" t="str">
            <v>1621</v>
          </cell>
          <cell r="B25" t="str">
            <v>Credite bancare pe termen lung si mediu</v>
          </cell>
          <cell r="C25">
            <v>476736000</v>
          </cell>
          <cell r="D25">
            <v>0</v>
          </cell>
        </row>
        <row r="26">
          <cell r="A26" t="str">
            <v>1621.2</v>
          </cell>
          <cell r="B26" t="str">
            <v>Credit bancar pe term.lung</v>
          </cell>
          <cell r="C26">
            <v>476736000</v>
          </cell>
          <cell r="D26">
            <v>0</v>
          </cell>
        </row>
        <row r="27">
          <cell r="A27" t="str">
            <v>167</v>
          </cell>
          <cell r="B27" t="str">
            <v>Alte imprumuturi si datorii asimilate</v>
          </cell>
          <cell r="C27">
            <v>0</v>
          </cell>
          <cell r="D27">
            <v>0</v>
          </cell>
        </row>
        <row r="28">
          <cell r="A28" t="str">
            <v>167.</v>
          </cell>
          <cell r="B28" t="str">
            <v>Imprumut VOGT AG Erlau</v>
          </cell>
          <cell r="C28">
            <v>0</v>
          </cell>
          <cell r="D28">
            <v>0</v>
          </cell>
        </row>
        <row r="29">
          <cell r="A29" t="str">
            <v>167.01</v>
          </cell>
          <cell r="B29" t="str">
            <v>Imprumut VOGT AG Erlau</v>
          </cell>
          <cell r="C29">
            <v>0</v>
          </cell>
          <cell r="D29">
            <v>0</v>
          </cell>
        </row>
        <row r="30">
          <cell r="A30" t="str">
            <v>201</v>
          </cell>
          <cell r="B30" t="str">
            <v>Cheltuieli de constituire</v>
          </cell>
          <cell r="C30">
            <v>0</v>
          </cell>
          <cell r="D30">
            <v>0</v>
          </cell>
        </row>
        <row r="31">
          <cell r="A31" t="str">
            <v>208</v>
          </cell>
          <cell r="B31" t="str">
            <v>Alte imobilizari necorporale</v>
          </cell>
          <cell r="C31">
            <v>0</v>
          </cell>
          <cell r="D31">
            <v>0</v>
          </cell>
        </row>
        <row r="32">
          <cell r="A32" t="str">
            <v>211</v>
          </cell>
          <cell r="B32" t="str">
            <v>Terenuri</v>
          </cell>
          <cell r="C32">
            <v>0</v>
          </cell>
          <cell r="D32">
            <v>0</v>
          </cell>
        </row>
        <row r="33">
          <cell r="A33" t="str">
            <v>2111</v>
          </cell>
          <cell r="B33" t="str">
            <v>Terenuri</v>
          </cell>
          <cell r="C33">
            <v>0</v>
          </cell>
          <cell r="D33">
            <v>0</v>
          </cell>
        </row>
        <row r="34">
          <cell r="A34" t="str">
            <v>2111.1</v>
          </cell>
          <cell r="B34" t="str">
            <v>Terenuri-Cerbului 1A</v>
          </cell>
          <cell r="C34">
            <v>0</v>
          </cell>
          <cell r="D34">
            <v>0</v>
          </cell>
        </row>
        <row r="35">
          <cell r="A35" t="str">
            <v>212</v>
          </cell>
          <cell r="B35" t="str">
            <v>Mijloace fixe</v>
          </cell>
          <cell r="C35">
            <v>145840335</v>
          </cell>
          <cell r="D35">
            <v>0</v>
          </cell>
        </row>
        <row r="36">
          <cell r="A36" t="str">
            <v>2121</v>
          </cell>
          <cell r="B36" t="str">
            <v>Constructii</v>
          </cell>
          <cell r="C36">
            <v>65000000</v>
          </cell>
          <cell r="D36">
            <v>0</v>
          </cell>
        </row>
        <row r="37">
          <cell r="A37" t="str">
            <v>2122</v>
          </cell>
          <cell r="B37" t="str">
            <v>Echip.tehnologice(masini,utilaje)</v>
          </cell>
          <cell r="C37">
            <v>0</v>
          </cell>
          <cell r="D37">
            <v>0</v>
          </cell>
        </row>
        <row r="38">
          <cell r="A38" t="str">
            <v>2123</v>
          </cell>
          <cell r="B38" t="str">
            <v>Apar.instal.masur,contr,regl.</v>
          </cell>
          <cell r="C38">
            <v>80840335</v>
          </cell>
          <cell r="D38">
            <v>0</v>
          </cell>
        </row>
        <row r="39">
          <cell r="A39" t="str">
            <v>2124</v>
          </cell>
          <cell r="B39" t="str">
            <v>Mijloace de transport</v>
          </cell>
          <cell r="C39">
            <v>0</v>
          </cell>
          <cell r="D39">
            <v>0</v>
          </cell>
        </row>
        <row r="40">
          <cell r="A40" t="str">
            <v>2125</v>
          </cell>
          <cell r="B40" t="str">
            <v>Mijloace de transport</v>
          </cell>
          <cell r="C40">
            <v>0</v>
          </cell>
          <cell r="D40">
            <v>0</v>
          </cell>
        </row>
        <row r="41">
          <cell r="A41" t="str">
            <v>2126</v>
          </cell>
          <cell r="B41" t="str">
            <v>Mobilier,birotica..alte active</v>
          </cell>
          <cell r="C41">
            <v>0</v>
          </cell>
          <cell r="D41">
            <v>0</v>
          </cell>
        </row>
        <row r="42">
          <cell r="A42" t="str">
            <v>2127</v>
          </cell>
          <cell r="B42" t="str">
            <v>Unelte, accesorii de productie si inventar gospoda</v>
          </cell>
          <cell r="C42">
            <v>0</v>
          </cell>
          <cell r="D42">
            <v>0</v>
          </cell>
        </row>
        <row r="43">
          <cell r="A43" t="str">
            <v>2128</v>
          </cell>
          <cell r="B43" t="str">
            <v>Alte active corporale</v>
          </cell>
          <cell r="C43">
            <v>0</v>
          </cell>
          <cell r="D43">
            <v>0</v>
          </cell>
        </row>
        <row r="44">
          <cell r="A44" t="str">
            <v>231</v>
          </cell>
          <cell r="B44" t="str">
            <v>Imobilizari in curs corporale</v>
          </cell>
          <cell r="C44">
            <v>0</v>
          </cell>
          <cell r="D44">
            <v>0</v>
          </cell>
        </row>
        <row r="45">
          <cell r="A45" t="str">
            <v>231.</v>
          </cell>
          <cell r="B45" t="str">
            <v>Grup social</v>
          </cell>
          <cell r="C45">
            <v>0</v>
          </cell>
          <cell r="D45">
            <v>0</v>
          </cell>
        </row>
        <row r="46">
          <cell r="A46" t="str">
            <v>231.01</v>
          </cell>
          <cell r="B46" t="str">
            <v>Grup social</v>
          </cell>
          <cell r="C46">
            <v>0</v>
          </cell>
          <cell r="D46">
            <v>0</v>
          </cell>
        </row>
        <row r="47">
          <cell r="A47" t="str">
            <v>231.02</v>
          </cell>
          <cell r="B47" t="str">
            <v>Canalizare exterioara</v>
          </cell>
          <cell r="C47">
            <v>0</v>
          </cell>
          <cell r="D47">
            <v>0</v>
          </cell>
        </row>
        <row r="48">
          <cell r="A48" t="str">
            <v>231.03</v>
          </cell>
          <cell r="B48" t="str">
            <v>Platforma curte</v>
          </cell>
          <cell r="C48">
            <v>0</v>
          </cell>
          <cell r="D48">
            <v>0</v>
          </cell>
        </row>
        <row r="49">
          <cell r="A49" t="str">
            <v>231.04</v>
          </cell>
          <cell r="B49" t="str">
            <v>Platforma exterioara</v>
          </cell>
          <cell r="C49">
            <v>0</v>
          </cell>
          <cell r="D49">
            <v>0</v>
          </cell>
        </row>
        <row r="50">
          <cell r="A50" t="str">
            <v>231.05</v>
          </cell>
          <cell r="B50" t="str">
            <v>Hala Butler I</v>
          </cell>
          <cell r="C50">
            <v>0</v>
          </cell>
          <cell r="D50">
            <v>0</v>
          </cell>
        </row>
        <row r="51">
          <cell r="A51" t="str">
            <v>231.06</v>
          </cell>
          <cell r="B51" t="str">
            <v>Pod canal centura</v>
          </cell>
          <cell r="C51">
            <v>0</v>
          </cell>
          <cell r="D51">
            <v>0</v>
          </cell>
        </row>
        <row r="52">
          <cell r="A52" t="str">
            <v>231.07</v>
          </cell>
          <cell r="B52" t="str">
            <v>Recipient tampon</v>
          </cell>
          <cell r="C52">
            <v>0</v>
          </cell>
          <cell r="D52">
            <v>0</v>
          </cell>
        </row>
        <row r="53">
          <cell r="A53" t="str">
            <v>231.08</v>
          </cell>
          <cell r="B53" t="str">
            <v>Moderniz.grup adm-tiv</v>
          </cell>
          <cell r="C53">
            <v>0</v>
          </cell>
          <cell r="D53">
            <v>0</v>
          </cell>
        </row>
        <row r="54">
          <cell r="A54" t="str">
            <v>231.09</v>
          </cell>
          <cell r="B54" t="str">
            <v>Put forat</v>
          </cell>
          <cell r="C54">
            <v>0</v>
          </cell>
          <cell r="D54">
            <v>0</v>
          </cell>
        </row>
        <row r="55">
          <cell r="A55" t="str">
            <v>231.10</v>
          </cell>
          <cell r="B55" t="str">
            <v>Rampa incarc.-descarc.</v>
          </cell>
          <cell r="C55">
            <v>0</v>
          </cell>
          <cell r="D55">
            <v>0</v>
          </cell>
        </row>
        <row r="56">
          <cell r="A56" t="str">
            <v>231.11</v>
          </cell>
          <cell r="B56" t="str">
            <v>Hala Butler II</v>
          </cell>
          <cell r="C56">
            <v>0</v>
          </cell>
          <cell r="D56">
            <v>0</v>
          </cell>
        </row>
        <row r="57">
          <cell r="A57" t="str">
            <v>231.12</v>
          </cell>
          <cell r="B57" t="str">
            <v>Instalatie climatizare</v>
          </cell>
          <cell r="C57">
            <v>0</v>
          </cell>
          <cell r="D57">
            <v>0</v>
          </cell>
        </row>
        <row r="58">
          <cell r="A58" t="str">
            <v>267</v>
          </cell>
          <cell r="B58" t="str">
            <v>Creante imobilizate</v>
          </cell>
          <cell r="C58">
            <v>0</v>
          </cell>
          <cell r="D58">
            <v>0</v>
          </cell>
        </row>
        <row r="59">
          <cell r="A59" t="str">
            <v>2677</v>
          </cell>
          <cell r="B59" t="str">
            <v>Alte creante imobilizate</v>
          </cell>
          <cell r="C59">
            <v>0</v>
          </cell>
          <cell r="D59">
            <v>0</v>
          </cell>
        </row>
        <row r="60">
          <cell r="A60" t="str">
            <v>280</v>
          </cell>
          <cell r="B60" t="str">
            <v>Amortizari privind imobilizarile necorporale</v>
          </cell>
          <cell r="C60">
            <v>0</v>
          </cell>
          <cell r="D60">
            <v>0</v>
          </cell>
        </row>
        <row r="61">
          <cell r="A61" t="str">
            <v>2801</v>
          </cell>
          <cell r="B61" t="str">
            <v>Amortizarea cheltuielilor de constituire</v>
          </cell>
          <cell r="C61">
            <v>0</v>
          </cell>
          <cell r="D61">
            <v>0</v>
          </cell>
        </row>
        <row r="62">
          <cell r="A62" t="str">
            <v>2808</v>
          </cell>
          <cell r="B62" t="str">
            <v>Amortizarea altor imobilizari necorporale</v>
          </cell>
          <cell r="C62">
            <v>0</v>
          </cell>
          <cell r="D62">
            <v>0</v>
          </cell>
        </row>
        <row r="63">
          <cell r="A63" t="str">
            <v>281</v>
          </cell>
          <cell r="B63" t="str">
            <v>Amortizari privind imobilizarile corporale</v>
          </cell>
          <cell r="C63">
            <v>0</v>
          </cell>
          <cell r="D63">
            <v>67417848</v>
          </cell>
        </row>
        <row r="64">
          <cell r="A64" t="str">
            <v>2811</v>
          </cell>
          <cell r="B64" t="str">
            <v>Amortiz.constructiilor</v>
          </cell>
          <cell r="C64">
            <v>0</v>
          </cell>
          <cell r="D64">
            <v>20483056</v>
          </cell>
        </row>
        <row r="65">
          <cell r="A65" t="str">
            <v>2812</v>
          </cell>
          <cell r="B65" t="str">
            <v>Amortiz.echip.tehnologice</v>
          </cell>
          <cell r="C65">
            <v>0</v>
          </cell>
          <cell r="D65">
            <v>545031</v>
          </cell>
        </row>
        <row r="66">
          <cell r="A66" t="str">
            <v>2813</v>
          </cell>
          <cell r="B66" t="str">
            <v>Amortiz.apar,inst.mas,contr,regl.</v>
          </cell>
          <cell r="C66">
            <v>0</v>
          </cell>
          <cell r="D66">
            <v>39102089</v>
          </cell>
        </row>
        <row r="67">
          <cell r="A67" t="str">
            <v>2814</v>
          </cell>
          <cell r="B67" t="str">
            <v>Amortiz.mijl.de transport</v>
          </cell>
          <cell r="C67">
            <v>0</v>
          </cell>
          <cell r="D67">
            <v>5888343</v>
          </cell>
        </row>
        <row r="68">
          <cell r="A68" t="str">
            <v>2815</v>
          </cell>
          <cell r="B68" t="str">
            <v>Amortizarea mijloacelor de transport</v>
          </cell>
          <cell r="C68">
            <v>0</v>
          </cell>
          <cell r="D68">
            <v>0</v>
          </cell>
        </row>
        <row r="69">
          <cell r="A69" t="str">
            <v>2816</v>
          </cell>
          <cell r="B69" t="str">
            <v>Amortiz.mobilier,birotica...</v>
          </cell>
          <cell r="C69">
            <v>0</v>
          </cell>
          <cell r="D69">
            <v>1399329</v>
          </cell>
        </row>
        <row r="70">
          <cell r="A70" t="str">
            <v>2817</v>
          </cell>
          <cell r="B70" t="str">
            <v>Amortiz.unelt,dispoz,mobilier,birot.</v>
          </cell>
          <cell r="C70">
            <v>0</v>
          </cell>
          <cell r="D70">
            <v>0</v>
          </cell>
        </row>
        <row r="71">
          <cell r="A71" t="str">
            <v>2818</v>
          </cell>
          <cell r="B71" t="str">
            <v>Amortizarea accesoriilor de productie si inventaru</v>
          </cell>
          <cell r="C71">
            <v>0</v>
          </cell>
          <cell r="D71">
            <v>0</v>
          </cell>
        </row>
        <row r="72">
          <cell r="A72" t="str">
            <v>301</v>
          </cell>
          <cell r="B72" t="str">
            <v>Materiale consumabile</v>
          </cell>
          <cell r="C72">
            <v>255533820.93</v>
          </cell>
          <cell r="D72">
            <v>277158578</v>
          </cell>
        </row>
        <row r="73">
          <cell r="A73" t="str">
            <v>3011</v>
          </cell>
          <cell r="B73" t="str">
            <v>Materiale auxiliare</v>
          </cell>
          <cell r="C73">
            <v>0</v>
          </cell>
          <cell r="D73">
            <v>0</v>
          </cell>
        </row>
        <row r="74">
          <cell r="A74" t="str">
            <v>3011.1</v>
          </cell>
          <cell r="B74" t="str">
            <v>Mater.intretin.-intern</v>
          </cell>
          <cell r="C74">
            <v>0</v>
          </cell>
          <cell r="D74">
            <v>0</v>
          </cell>
        </row>
        <row r="75">
          <cell r="A75" t="str">
            <v>3011.2</v>
          </cell>
          <cell r="B75" t="str">
            <v>Mater.intretinere-VOGT</v>
          </cell>
          <cell r="C75">
            <v>0</v>
          </cell>
          <cell r="D75">
            <v>0</v>
          </cell>
        </row>
        <row r="76">
          <cell r="A76" t="str">
            <v>3012</v>
          </cell>
          <cell r="B76" t="str">
            <v>Combustibili</v>
          </cell>
          <cell r="C76">
            <v>0</v>
          </cell>
          <cell r="D76">
            <v>0</v>
          </cell>
        </row>
        <row r="77">
          <cell r="A77" t="str">
            <v>3014</v>
          </cell>
          <cell r="B77" t="str">
            <v>Piese de schimb</v>
          </cell>
          <cell r="C77">
            <v>42864882.54</v>
          </cell>
          <cell r="D77">
            <v>33175942</v>
          </cell>
        </row>
        <row r="78">
          <cell r="A78" t="str">
            <v>3014.1</v>
          </cell>
          <cell r="B78" t="str">
            <v>Piese schimb-intern</v>
          </cell>
          <cell r="C78">
            <v>3072050</v>
          </cell>
          <cell r="D78">
            <v>3072050</v>
          </cell>
        </row>
        <row r="79">
          <cell r="A79" t="str">
            <v>3014.2</v>
          </cell>
          <cell r="B79" t="str">
            <v>Piese schimb-VOGT AG</v>
          </cell>
          <cell r="C79">
            <v>37193778.79</v>
          </cell>
          <cell r="D79">
            <v>29525239</v>
          </cell>
        </row>
        <row r="80">
          <cell r="A80" t="str">
            <v>3014.3</v>
          </cell>
          <cell r="B80" t="str">
            <v>Piese schimb-Austria</v>
          </cell>
          <cell r="C80">
            <v>2599053.75</v>
          </cell>
          <cell r="D80">
            <v>0</v>
          </cell>
        </row>
        <row r="81">
          <cell r="A81" t="str">
            <v>3014.4</v>
          </cell>
          <cell r="B81" t="str">
            <v>Piese schimb-Miesau</v>
          </cell>
          <cell r="C81">
            <v>0</v>
          </cell>
          <cell r="D81">
            <v>578653</v>
          </cell>
        </row>
        <row r="82">
          <cell r="A82" t="str">
            <v>3018</v>
          </cell>
          <cell r="B82" t="str">
            <v>Alte materiale consumabile</v>
          </cell>
          <cell r="C82">
            <v>212668938.39</v>
          </cell>
          <cell r="D82">
            <v>243982636</v>
          </cell>
        </row>
        <row r="83">
          <cell r="A83" t="str">
            <v>3018.1</v>
          </cell>
          <cell r="B83" t="str">
            <v>Alte mat.consum.-intern</v>
          </cell>
          <cell r="C83">
            <v>5553500</v>
          </cell>
          <cell r="D83">
            <v>1848382</v>
          </cell>
        </row>
        <row r="84">
          <cell r="A84" t="str">
            <v>3018.2</v>
          </cell>
          <cell r="B84" t="str">
            <v>Alte mat.consum.-VOGT AG</v>
          </cell>
          <cell r="C84">
            <v>207030848.91</v>
          </cell>
          <cell r="D84">
            <v>235532663</v>
          </cell>
        </row>
        <row r="85">
          <cell r="A85" t="str">
            <v>3018.3</v>
          </cell>
          <cell r="B85" t="str">
            <v>Alte mat.consum.-Austria</v>
          </cell>
          <cell r="C85">
            <v>0</v>
          </cell>
          <cell r="D85">
            <v>6424180</v>
          </cell>
        </row>
        <row r="86">
          <cell r="A86" t="str">
            <v>3018.4</v>
          </cell>
          <cell r="B86" t="str">
            <v>Alte mat.consum.-Miesau</v>
          </cell>
          <cell r="C86">
            <v>84589.48</v>
          </cell>
          <cell r="D86">
            <v>177411</v>
          </cell>
        </row>
        <row r="87">
          <cell r="A87" t="str">
            <v>321</v>
          </cell>
          <cell r="B87" t="str">
            <v>Obiecte de inventar</v>
          </cell>
          <cell r="C87">
            <v>10045400</v>
          </cell>
          <cell r="D87">
            <v>0</v>
          </cell>
        </row>
        <row r="88">
          <cell r="A88" t="str">
            <v>321.</v>
          </cell>
          <cell r="B88" t="str">
            <v>Obiecte inventar-intern</v>
          </cell>
          <cell r="C88">
            <v>10045400</v>
          </cell>
          <cell r="D88">
            <v>0</v>
          </cell>
        </row>
        <row r="89">
          <cell r="A89" t="str">
            <v>321..3</v>
          </cell>
          <cell r="B89" t="str">
            <v>Obiecte inventar-intern</v>
          </cell>
          <cell r="C89">
            <v>0</v>
          </cell>
          <cell r="D89">
            <v>0</v>
          </cell>
        </row>
        <row r="90">
          <cell r="A90" t="str">
            <v>321.01</v>
          </cell>
          <cell r="B90" t="str">
            <v>Obiecte inventar-intern</v>
          </cell>
          <cell r="C90">
            <v>10045400</v>
          </cell>
          <cell r="D90">
            <v>0</v>
          </cell>
        </row>
        <row r="91">
          <cell r="A91" t="str">
            <v>321.02</v>
          </cell>
          <cell r="B91" t="str">
            <v>Obiecte invent.-VOGT AG</v>
          </cell>
          <cell r="C91">
            <v>0</v>
          </cell>
          <cell r="D91">
            <v>0</v>
          </cell>
        </row>
        <row r="92">
          <cell r="A92" t="str">
            <v>321.03</v>
          </cell>
          <cell r="B92" t="str">
            <v>Obiecte inventar-VOGT Austria</v>
          </cell>
          <cell r="C92">
            <v>0</v>
          </cell>
          <cell r="D92">
            <v>0</v>
          </cell>
        </row>
        <row r="93">
          <cell r="A93" t="str">
            <v>322</v>
          </cell>
          <cell r="B93" t="str">
            <v>Uzura obiectelor de inventar</v>
          </cell>
          <cell r="C93">
            <v>0</v>
          </cell>
          <cell r="D93">
            <v>10045400</v>
          </cell>
        </row>
        <row r="94">
          <cell r="A94" t="str">
            <v>378</v>
          </cell>
          <cell r="B94" t="str">
            <v>Diferente de pret la marfuri</v>
          </cell>
          <cell r="C94">
            <v>0</v>
          </cell>
          <cell r="D94">
            <v>0</v>
          </cell>
        </row>
        <row r="95">
          <cell r="A95" t="str">
            <v>401</v>
          </cell>
          <cell r="B95" t="str">
            <v>Furnizori</v>
          </cell>
          <cell r="C95">
            <v>312014615</v>
          </cell>
          <cell r="D95">
            <v>321453659</v>
          </cell>
        </row>
        <row r="96">
          <cell r="A96" t="str">
            <v>401.</v>
          </cell>
          <cell r="B96" t="str">
            <v>VOGT AG-Erlau</v>
          </cell>
          <cell r="C96">
            <v>312014615</v>
          </cell>
          <cell r="D96">
            <v>321453659</v>
          </cell>
        </row>
        <row r="97">
          <cell r="A97" t="str">
            <v>401.01</v>
          </cell>
          <cell r="B97" t="str">
            <v>VOGT AG-Erlau</v>
          </cell>
          <cell r="C97">
            <v>0</v>
          </cell>
          <cell r="D97">
            <v>0</v>
          </cell>
        </row>
        <row r="98">
          <cell r="A98" t="str">
            <v>401.98</v>
          </cell>
          <cell r="B98" t="str">
            <v>Furnizori interni</v>
          </cell>
          <cell r="C98">
            <v>303386165</v>
          </cell>
          <cell r="D98">
            <v>312699659</v>
          </cell>
        </row>
        <row r="99">
          <cell r="A99" t="str">
            <v>401.99</v>
          </cell>
          <cell r="B99" t="str">
            <v>Colaboratori</v>
          </cell>
          <cell r="C99">
            <v>8628450</v>
          </cell>
          <cell r="D99">
            <v>8754000</v>
          </cell>
        </row>
        <row r="100">
          <cell r="A100" t="str">
            <v>404</v>
          </cell>
          <cell r="B100" t="str">
            <v>Furnizori de imobilizari</v>
          </cell>
          <cell r="C100">
            <v>640016159</v>
          </cell>
          <cell r="D100">
            <v>353353049</v>
          </cell>
        </row>
        <row r="101">
          <cell r="A101" t="str">
            <v>404.</v>
          </cell>
          <cell r="B101" t="str">
            <v>Furniz.imobiliz.-intern</v>
          </cell>
          <cell r="C101">
            <v>640016159</v>
          </cell>
          <cell r="D101">
            <v>353353049</v>
          </cell>
        </row>
        <row r="102">
          <cell r="A102" t="str">
            <v>404.98</v>
          </cell>
          <cell r="B102" t="str">
            <v>Furniz.imobiliz.-intern</v>
          </cell>
          <cell r="C102">
            <v>640016159</v>
          </cell>
          <cell r="D102">
            <v>353353049</v>
          </cell>
        </row>
        <row r="103">
          <cell r="A103" t="str">
            <v>409</v>
          </cell>
          <cell r="B103" t="str">
            <v>Avansuri acordate furnizorilor</v>
          </cell>
          <cell r="C103">
            <v>151095000</v>
          </cell>
          <cell r="D103">
            <v>0</v>
          </cell>
        </row>
        <row r="104">
          <cell r="A104" t="str">
            <v>409.</v>
          </cell>
          <cell r="B104" t="str">
            <v>Avans.furniz.-interni</v>
          </cell>
          <cell r="C104">
            <v>151095000</v>
          </cell>
          <cell r="D104">
            <v>0</v>
          </cell>
        </row>
        <row r="105">
          <cell r="A105" t="str">
            <v>409.98</v>
          </cell>
          <cell r="B105" t="str">
            <v>Avans.furniz.-interni</v>
          </cell>
          <cell r="C105">
            <v>151095000</v>
          </cell>
          <cell r="D105">
            <v>0</v>
          </cell>
        </row>
        <row r="106">
          <cell r="A106" t="str">
            <v>411</v>
          </cell>
          <cell r="B106" t="str">
            <v>Clienti</v>
          </cell>
          <cell r="C106">
            <v>2655361941</v>
          </cell>
          <cell r="D106">
            <v>3557570674</v>
          </cell>
        </row>
        <row r="107">
          <cell r="A107" t="str">
            <v>411.</v>
          </cell>
          <cell r="B107" t="str">
            <v>VOGT AG Erlau</v>
          </cell>
          <cell r="C107">
            <v>2655361941</v>
          </cell>
          <cell r="D107">
            <v>3557570674</v>
          </cell>
        </row>
        <row r="108">
          <cell r="A108" t="str">
            <v>411.01</v>
          </cell>
          <cell r="B108" t="str">
            <v>VOGT AG Erlau</v>
          </cell>
          <cell r="C108">
            <v>2018854971</v>
          </cell>
          <cell r="D108">
            <v>2839479664</v>
          </cell>
        </row>
        <row r="109">
          <cell r="A109" t="str">
            <v>411.02</v>
          </cell>
          <cell r="B109" t="str">
            <v>VOGT Austria</v>
          </cell>
          <cell r="C109">
            <v>630356059</v>
          </cell>
          <cell r="D109">
            <v>708790111</v>
          </cell>
        </row>
        <row r="110">
          <cell r="A110" t="str">
            <v>411.03</v>
          </cell>
          <cell r="B110" t="str">
            <v>VOGT Miesau</v>
          </cell>
          <cell r="C110">
            <v>6109394</v>
          </cell>
          <cell r="D110">
            <v>9259382</v>
          </cell>
        </row>
        <row r="111">
          <cell r="A111" t="str">
            <v>411.98</v>
          </cell>
          <cell r="B111" t="str">
            <v>Clienti intern</v>
          </cell>
          <cell r="C111">
            <v>41517</v>
          </cell>
          <cell r="D111">
            <v>41517</v>
          </cell>
        </row>
        <row r="112">
          <cell r="A112" t="str">
            <v>419</v>
          </cell>
          <cell r="B112" t="str">
            <v>Clienti - creditori</v>
          </cell>
          <cell r="C112">
            <v>0</v>
          </cell>
          <cell r="D112">
            <v>0</v>
          </cell>
        </row>
        <row r="113">
          <cell r="A113" t="str">
            <v>419.</v>
          </cell>
          <cell r="B113" t="str">
            <v>Clienti-credit./VOGT AG</v>
          </cell>
          <cell r="C113">
            <v>0</v>
          </cell>
          <cell r="D113">
            <v>0</v>
          </cell>
        </row>
        <row r="114">
          <cell r="A114" t="str">
            <v>419.01</v>
          </cell>
          <cell r="B114" t="str">
            <v>Clienti-credit./VOGT AG</v>
          </cell>
          <cell r="C114">
            <v>0</v>
          </cell>
          <cell r="D114">
            <v>0</v>
          </cell>
        </row>
        <row r="115">
          <cell r="A115" t="str">
            <v>421</v>
          </cell>
          <cell r="B115" t="str">
            <v>Personal-remuneratii datorate</v>
          </cell>
          <cell r="C115">
            <v>1156115285</v>
          </cell>
          <cell r="D115">
            <v>1139426851</v>
          </cell>
        </row>
        <row r="116">
          <cell r="A116" t="str">
            <v>423</v>
          </cell>
          <cell r="B116" t="str">
            <v>Personal-ajutoare materiale datorate</v>
          </cell>
          <cell r="C116">
            <v>52815427</v>
          </cell>
          <cell r="D116">
            <v>59580061</v>
          </cell>
        </row>
        <row r="117">
          <cell r="A117" t="str">
            <v>423.</v>
          </cell>
          <cell r="B117" t="str">
            <v>Indemnizatii de boala</v>
          </cell>
          <cell r="C117">
            <v>52815427</v>
          </cell>
          <cell r="D117">
            <v>59580061</v>
          </cell>
        </row>
        <row r="118">
          <cell r="A118" t="str">
            <v>423.01</v>
          </cell>
          <cell r="B118" t="str">
            <v>Indemnizatii de boala</v>
          </cell>
          <cell r="C118">
            <v>52815427</v>
          </cell>
          <cell r="D118">
            <v>59580061</v>
          </cell>
        </row>
        <row r="119">
          <cell r="A119" t="str">
            <v>423.02</v>
          </cell>
          <cell r="B119" t="str">
            <v>Indemnizatii de deces</v>
          </cell>
          <cell r="C119">
            <v>0</v>
          </cell>
          <cell r="D119">
            <v>0</v>
          </cell>
        </row>
        <row r="120">
          <cell r="A120" t="str">
            <v>425</v>
          </cell>
          <cell r="B120" t="str">
            <v>Avansuri acordate personalului</v>
          </cell>
          <cell r="C120">
            <v>424010000</v>
          </cell>
          <cell r="D120">
            <v>387730000</v>
          </cell>
        </row>
        <row r="121">
          <cell r="A121" t="str">
            <v>425.</v>
          </cell>
          <cell r="B121" t="str">
            <v>Avans salarii</v>
          </cell>
          <cell r="C121">
            <v>424010000</v>
          </cell>
          <cell r="D121">
            <v>387730000</v>
          </cell>
        </row>
        <row r="122">
          <cell r="A122" t="str">
            <v>425.01</v>
          </cell>
          <cell r="B122" t="str">
            <v>Avans salarii</v>
          </cell>
          <cell r="C122">
            <v>344050000</v>
          </cell>
          <cell r="D122">
            <v>344450000</v>
          </cell>
        </row>
        <row r="123">
          <cell r="A123" t="str">
            <v>425.02</v>
          </cell>
          <cell r="B123" t="str">
            <v>Avans concediu odihna</v>
          </cell>
          <cell r="C123">
            <v>79960000</v>
          </cell>
          <cell r="D123">
            <v>43280000</v>
          </cell>
        </row>
        <row r="124">
          <cell r="A124" t="str">
            <v>425.03</v>
          </cell>
          <cell r="B124" t="str">
            <v>Alte avansuri</v>
          </cell>
          <cell r="C124">
            <v>0</v>
          </cell>
          <cell r="D124">
            <v>0</v>
          </cell>
        </row>
        <row r="125">
          <cell r="A125" t="str">
            <v>427</v>
          </cell>
          <cell r="B125" t="str">
            <v>Retineri din remuneratii datorate tertilor</v>
          </cell>
          <cell r="C125">
            <v>11975000</v>
          </cell>
          <cell r="D125">
            <v>13221000</v>
          </cell>
        </row>
        <row r="126">
          <cell r="A126" t="str">
            <v>427.</v>
          </cell>
          <cell r="B126" t="str">
            <v>B.I.R. Jimbolia</v>
          </cell>
          <cell r="C126">
            <v>11975000</v>
          </cell>
          <cell r="D126">
            <v>13221000</v>
          </cell>
        </row>
        <row r="127">
          <cell r="A127" t="str">
            <v>427.01</v>
          </cell>
          <cell r="B127" t="str">
            <v>B.I.R. Jimbolia</v>
          </cell>
          <cell r="C127">
            <v>6895000</v>
          </cell>
          <cell r="D127">
            <v>6321000</v>
          </cell>
        </row>
        <row r="128">
          <cell r="A128" t="str">
            <v>427.02</v>
          </cell>
          <cell r="B128" t="str">
            <v>Banca de credit coop.-Jimbolia</v>
          </cell>
          <cell r="C128">
            <v>3780000</v>
          </cell>
          <cell r="D128">
            <v>5300000</v>
          </cell>
        </row>
        <row r="129">
          <cell r="A129" t="str">
            <v>427.03</v>
          </cell>
          <cell r="B129" t="str">
            <v>CEC Timisoara</v>
          </cell>
          <cell r="C129">
            <v>0</v>
          </cell>
          <cell r="D129">
            <v>0</v>
          </cell>
        </row>
        <row r="130">
          <cell r="A130" t="str">
            <v>427.04</v>
          </cell>
          <cell r="B130" t="str">
            <v>Bancpost SA Timisoara</v>
          </cell>
          <cell r="C130">
            <v>0</v>
          </cell>
          <cell r="D130">
            <v>0</v>
          </cell>
        </row>
        <row r="131">
          <cell r="A131" t="str">
            <v>427.05</v>
          </cell>
          <cell r="B131" t="str">
            <v>Jimapaterm Serv SA Jimbolia</v>
          </cell>
          <cell r="C131">
            <v>200000</v>
          </cell>
          <cell r="D131">
            <v>300000</v>
          </cell>
        </row>
        <row r="132">
          <cell r="A132" t="str">
            <v>427.06</v>
          </cell>
          <cell r="B132" t="str">
            <v>Coop.Credit Carpinis</v>
          </cell>
          <cell r="C132">
            <v>0</v>
          </cell>
          <cell r="D132">
            <v>0</v>
          </cell>
        </row>
        <row r="133">
          <cell r="A133" t="str">
            <v>427.07</v>
          </cell>
          <cell r="B133" t="str">
            <v>Trezor Jimbolia</v>
          </cell>
          <cell r="C133">
            <v>200000</v>
          </cell>
          <cell r="D133">
            <v>200000</v>
          </cell>
        </row>
        <row r="134">
          <cell r="A134" t="str">
            <v>427.08</v>
          </cell>
          <cell r="B134" t="str">
            <v>Pati Product SRL</v>
          </cell>
          <cell r="C134">
            <v>900000</v>
          </cell>
          <cell r="D134">
            <v>900000</v>
          </cell>
        </row>
        <row r="135">
          <cell r="A135" t="str">
            <v>427.09</v>
          </cell>
          <cell r="B135" t="str">
            <v>Primaria Jimbolia</v>
          </cell>
          <cell r="C135">
            <v>0</v>
          </cell>
          <cell r="D135">
            <v>200000</v>
          </cell>
        </row>
        <row r="136">
          <cell r="A136" t="str">
            <v>428</v>
          </cell>
          <cell r="B136" t="str">
            <v>Alte datorii si creante in legatura cu personalul</v>
          </cell>
          <cell r="C136">
            <v>15957</v>
          </cell>
          <cell r="D136">
            <v>228858</v>
          </cell>
        </row>
        <row r="137">
          <cell r="A137" t="str">
            <v>4282</v>
          </cell>
          <cell r="B137" t="str">
            <v>Alte creante in legatura cu personalul</v>
          </cell>
          <cell r="C137">
            <v>15957</v>
          </cell>
          <cell r="D137">
            <v>228858</v>
          </cell>
        </row>
        <row r="138">
          <cell r="A138" t="str">
            <v>431</v>
          </cell>
          <cell r="B138" t="str">
            <v>Asigurari sociale</v>
          </cell>
          <cell r="C138">
            <v>555398005</v>
          </cell>
          <cell r="D138">
            <v>561308532</v>
          </cell>
        </row>
        <row r="139">
          <cell r="A139" t="str">
            <v>4311</v>
          </cell>
          <cell r="B139" t="str">
            <v>Contributia unitatii la asigurarile sociale</v>
          </cell>
          <cell r="C139">
            <v>504623512</v>
          </cell>
          <cell r="D139">
            <v>508373120</v>
          </cell>
        </row>
        <row r="140">
          <cell r="A140" t="str">
            <v>4311.1</v>
          </cell>
          <cell r="B140" t="str">
            <v>C.A.S.-30%</v>
          </cell>
          <cell r="C140">
            <v>341381785</v>
          </cell>
          <cell r="D140">
            <v>341828055</v>
          </cell>
        </row>
        <row r="141">
          <cell r="A141" t="str">
            <v>4311.2</v>
          </cell>
          <cell r="B141" t="str">
            <v>Contr.7% sanat.-angajator</v>
          </cell>
          <cell r="C141">
            <v>79444778</v>
          </cell>
          <cell r="D141">
            <v>80868245</v>
          </cell>
        </row>
        <row r="142">
          <cell r="A142" t="str">
            <v>4311.3</v>
          </cell>
          <cell r="B142" t="str">
            <v>Contr.7% sanat.-asigurati</v>
          </cell>
          <cell r="C142">
            <v>83796949</v>
          </cell>
          <cell r="D142">
            <v>85676820</v>
          </cell>
        </row>
        <row r="143">
          <cell r="A143" t="str">
            <v>4312</v>
          </cell>
          <cell r="B143" t="str">
            <v>Contrib.5% pensia suplim.</v>
          </cell>
          <cell r="C143">
            <v>50774493</v>
          </cell>
          <cell r="D143">
            <v>52935412</v>
          </cell>
        </row>
        <row r="144">
          <cell r="A144" t="str">
            <v>437</v>
          </cell>
          <cell r="B144" t="str">
            <v>Ajutor de somaj</v>
          </cell>
          <cell r="C144">
            <v>67073307</v>
          </cell>
          <cell r="D144">
            <v>68474491</v>
          </cell>
        </row>
        <row r="145">
          <cell r="A145" t="str">
            <v>4371</v>
          </cell>
          <cell r="B145" t="str">
            <v>Contrib.5% somaj unitate</v>
          </cell>
          <cell r="C145">
            <v>56746270</v>
          </cell>
          <cell r="D145">
            <v>57643659</v>
          </cell>
        </row>
        <row r="146">
          <cell r="A146" t="str">
            <v>4372</v>
          </cell>
          <cell r="B146" t="str">
            <v>Contrib.1% somaj personal</v>
          </cell>
          <cell r="C146">
            <v>10327037</v>
          </cell>
          <cell r="D146">
            <v>10830832</v>
          </cell>
        </row>
        <row r="147">
          <cell r="A147" t="str">
            <v>441</v>
          </cell>
          <cell r="B147" t="str">
            <v>Impozitul pe profit</v>
          </cell>
          <cell r="C147">
            <v>0</v>
          </cell>
          <cell r="D147">
            <v>0</v>
          </cell>
        </row>
        <row r="148">
          <cell r="A148" t="str">
            <v>442</v>
          </cell>
          <cell r="B148" t="str">
            <v>Taxa pe valoarea adaugata</v>
          </cell>
          <cell r="C148">
            <v>300129747.16</v>
          </cell>
          <cell r="D148">
            <v>510439256.58</v>
          </cell>
        </row>
        <row r="149">
          <cell r="A149" t="str">
            <v>4424</v>
          </cell>
          <cell r="B149" t="str">
            <v>TVA de recuperat</v>
          </cell>
          <cell r="C149">
            <v>150058244.58</v>
          </cell>
          <cell r="D149">
            <v>360367754</v>
          </cell>
        </row>
        <row r="150">
          <cell r="A150" t="str">
            <v>4426</v>
          </cell>
          <cell r="B150" t="str">
            <v>TVA deductibila</v>
          </cell>
          <cell r="C150">
            <v>150064873.58</v>
          </cell>
          <cell r="D150">
            <v>150064873.58</v>
          </cell>
        </row>
        <row r="151">
          <cell r="A151" t="str">
            <v>4427</v>
          </cell>
          <cell r="B151" t="str">
            <v>TVA colectata</v>
          </cell>
          <cell r="C151">
            <v>6629</v>
          </cell>
          <cell r="D151">
            <v>6629</v>
          </cell>
        </row>
        <row r="152">
          <cell r="A152" t="str">
            <v>444</v>
          </cell>
          <cell r="B152" t="str">
            <v>Impozitul pe salarii</v>
          </cell>
          <cell r="C152">
            <v>86025675</v>
          </cell>
          <cell r="D152">
            <v>82978155</v>
          </cell>
        </row>
        <row r="153">
          <cell r="A153" t="str">
            <v>445</v>
          </cell>
          <cell r="B153" t="str">
            <v>Subventii</v>
          </cell>
          <cell r="C153">
            <v>0</v>
          </cell>
          <cell r="D153">
            <v>0</v>
          </cell>
        </row>
        <row r="154">
          <cell r="A154" t="str">
            <v>445.</v>
          </cell>
          <cell r="B154" t="str">
            <v>Subventii-Erlau</v>
          </cell>
          <cell r="C154">
            <v>0</v>
          </cell>
          <cell r="D154">
            <v>0</v>
          </cell>
        </row>
        <row r="155">
          <cell r="A155" t="str">
            <v>445.01</v>
          </cell>
          <cell r="B155" t="str">
            <v>Subventii-Erlau</v>
          </cell>
          <cell r="C155">
            <v>0</v>
          </cell>
          <cell r="D155">
            <v>0</v>
          </cell>
        </row>
        <row r="156">
          <cell r="A156" t="str">
            <v>446</v>
          </cell>
          <cell r="B156" t="str">
            <v>Alte impozite, taxe si varsaminte asimilate</v>
          </cell>
          <cell r="C156">
            <v>80576702</v>
          </cell>
          <cell r="D156">
            <v>80576702</v>
          </cell>
        </row>
        <row r="157">
          <cell r="A157" t="str">
            <v>446.</v>
          </cell>
          <cell r="B157" t="str">
            <v>Taxa vamala</v>
          </cell>
          <cell r="C157">
            <v>80576702</v>
          </cell>
          <cell r="D157">
            <v>80576702</v>
          </cell>
        </row>
        <row r="158">
          <cell r="A158" t="str">
            <v>446.01</v>
          </cell>
          <cell r="B158" t="str">
            <v>Taxa vamala</v>
          </cell>
          <cell r="C158">
            <v>32549725</v>
          </cell>
          <cell r="D158">
            <v>32549725</v>
          </cell>
        </row>
        <row r="159">
          <cell r="A159" t="str">
            <v>446.02</v>
          </cell>
          <cell r="B159" t="str">
            <v>Comision vamal</v>
          </cell>
          <cell r="C159">
            <v>1067683</v>
          </cell>
          <cell r="D159">
            <v>1067683</v>
          </cell>
        </row>
        <row r="160">
          <cell r="A160" t="str">
            <v>446.03</v>
          </cell>
          <cell r="B160" t="str">
            <v>TVA datorat la importuri</v>
          </cell>
          <cell r="C160">
            <v>46959294</v>
          </cell>
          <cell r="D160">
            <v>46959294</v>
          </cell>
        </row>
        <row r="161">
          <cell r="A161" t="str">
            <v>446.04</v>
          </cell>
          <cell r="B161" t="str">
            <v>Taxa firma</v>
          </cell>
          <cell r="C161">
            <v>0</v>
          </cell>
          <cell r="D161">
            <v>0</v>
          </cell>
        </row>
        <row r="162">
          <cell r="A162" t="str">
            <v>446.05</v>
          </cell>
          <cell r="B162" t="str">
            <v>Taxa mijloace transport</v>
          </cell>
          <cell r="C162">
            <v>0</v>
          </cell>
          <cell r="D162">
            <v>0</v>
          </cell>
        </row>
        <row r="163">
          <cell r="A163" t="str">
            <v>446.06</v>
          </cell>
          <cell r="B163" t="str">
            <v>Accize</v>
          </cell>
          <cell r="C163">
            <v>0</v>
          </cell>
          <cell r="D163">
            <v>0</v>
          </cell>
        </row>
        <row r="164">
          <cell r="A164" t="str">
            <v>446.07</v>
          </cell>
          <cell r="B164" t="str">
            <v>Taxa de timbru</v>
          </cell>
          <cell r="C164">
            <v>0</v>
          </cell>
          <cell r="D164">
            <v>0</v>
          </cell>
        </row>
        <row r="165">
          <cell r="A165" t="str">
            <v>446.08</v>
          </cell>
          <cell r="B165" t="str">
            <v>Taxa concesionare teren</v>
          </cell>
          <cell r="C165">
            <v>0</v>
          </cell>
          <cell r="D165">
            <v>0</v>
          </cell>
        </row>
        <row r="166">
          <cell r="A166" t="str">
            <v>446.09</v>
          </cell>
          <cell r="B166" t="str">
            <v>Taxa fond special drumuri</v>
          </cell>
          <cell r="C166">
            <v>0</v>
          </cell>
          <cell r="D166">
            <v>0</v>
          </cell>
        </row>
        <row r="167">
          <cell r="A167" t="str">
            <v>446.10</v>
          </cell>
          <cell r="B167" t="str">
            <v>Impozit venit colaboratori</v>
          </cell>
          <cell r="C167">
            <v>0</v>
          </cell>
          <cell r="D167">
            <v>0</v>
          </cell>
        </row>
        <row r="168">
          <cell r="A168" t="str">
            <v>446.11</v>
          </cell>
          <cell r="B168" t="str">
            <v>Impozit cladiri</v>
          </cell>
          <cell r="C168">
            <v>0</v>
          </cell>
          <cell r="D168">
            <v>0</v>
          </cell>
        </row>
        <row r="169">
          <cell r="A169" t="str">
            <v>446.12</v>
          </cell>
          <cell r="B169" t="str">
            <v>Taxa autoriz.constructii</v>
          </cell>
          <cell r="C169">
            <v>0</v>
          </cell>
          <cell r="D169">
            <v>0</v>
          </cell>
        </row>
        <row r="170">
          <cell r="A170" t="str">
            <v>446.13</v>
          </cell>
          <cell r="B170" t="str">
            <v>Impozit pe redeventa</v>
          </cell>
          <cell r="C170">
            <v>0</v>
          </cell>
          <cell r="D170">
            <v>0</v>
          </cell>
        </row>
        <row r="171">
          <cell r="A171" t="str">
            <v>446.14</v>
          </cell>
          <cell r="B171" t="str">
            <v>Impozit dobanda/nerezid.</v>
          </cell>
          <cell r="C171">
            <v>0</v>
          </cell>
          <cell r="D171">
            <v>0</v>
          </cell>
        </row>
        <row r="172">
          <cell r="A172" t="str">
            <v>446.15</v>
          </cell>
          <cell r="B172" t="str">
            <v>Alte impozite, taxe si varsaminte asimilate</v>
          </cell>
          <cell r="C172">
            <v>0</v>
          </cell>
          <cell r="D172">
            <v>0</v>
          </cell>
        </row>
        <row r="173">
          <cell r="A173" t="str">
            <v>446.16</v>
          </cell>
          <cell r="B173" t="str">
            <v>Impozit teren</v>
          </cell>
          <cell r="C173">
            <v>0</v>
          </cell>
          <cell r="D173">
            <v>0</v>
          </cell>
        </row>
        <row r="174">
          <cell r="A174" t="str">
            <v>446.99</v>
          </cell>
          <cell r="B174" t="str">
            <v>Alte impoz.,taxe si vars.asimilate</v>
          </cell>
          <cell r="C174">
            <v>0</v>
          </cell>
          <cell r="D174">
            <v>0</v>
          </cell>
        </row>
        <row r="175">
          <cell r="A175" t="str">
            <v>447</v>
          </cell>
          <cell r="B175" t="str">
            <v>Fonduri speciale - taxe si varsaminte asimilate</v>
          </cell>
          <cell r="C175">
            <v>83714081</v>
          </cell>
          <cell r="D175">
            <v>84752828</v>
          </cell>
        </row>
        <row r="176">
          <cell r="A176" t="str">
            <v>447.</v>
          </cell>
          <cell r="B176" t="str">
            <v>Contrib.3% fd.solidarit.soc.</v>
          </cell>
          <cell r="C176">
            <v>83714081</v>
          </cell>
          <cell r="D176">
            <v>84752828</v>
          </cell>
        </row>
        <row r="177">
          <cell r="A177" t="str">
            <v>447.01</v>
          </cell>
          <cell r="B177" t="str">
            <v>Contrib.3% fd.solidarit.soc.</v>
          </cell>
          <cell r="C177">
            <v>52503632</v>
          </cell>
          <cell r="D177">
            <v>53048815</v>
          </cell>
        </row>
        <row r="178">
          <cell r="A178" t="str">
            <v>447.02</v>
          </cell>
          <cell r="B178" t="str">
            <v>Contrib.2% invatamant</v>
          </cell>
          <cell r="C178">
            <v>22698508</v>
          </cell>
          <cell r="D178">
            <v>23057464</v>
          </cell>
        </row>
        <row r="179">
          <cell r="A179" t="str">
            <v>447.03</v>
          </cell>
          <cell r="B179" t="str">
            <v>Comision 0,25% DPMOS</v>
          </cell>
          <cell r="C179">
            <v>8511941</v>
          </cell>
          <cell r="D179">
            <v>8646549</v>
          </cell>
        </row>
        <row r="180">
          <cell r="A180" t="str">
            <v>447O</v>
          </cell>
          <cell r="B180" t="str">
            <v>Contul 447 folosit anterior</v>
          </cell>
          <cell r="C180">
            <v>0</v>
          </cell>
          <cell r="D180">
            <v>0</v>
          </cell>
        </row>
        <row r="181">
          <cell r="A181" t="str">
            <v>448</v>
          </cell>
          <cell r="B181" t="str">
            <v>Alte datorii si creante cu bugetul statului</v>
          </cell>
          <cell r="C181">
            <v>0</v>
          </cell>
          <cell r="D181">
            <v>0</v>
          </cell>
        </row>
        <row r="182">
          <cell r="A182" t="str">
            <v>4481</v>
          </cell>
          <cell r="B182" t="str">
            <v>Alte datorii fata de bugetul statului</v>
          </cell>
          <cell r="C182">
            <v>0</v>
          </cell>
          <cell r="D182">
            <v>0</v>
          </cell>
        </row>
        <row r="183">
          <cell r="A183" t="str">
            <v>456</v>
          </cell>
          <cell r="B183" t="str">
            <v>Decontari cu asociatii privind capitalul</v>
          </cell>
          <cell r="C183">
            <v>0</v>
          </cell>
          <cell r="D183">
            <v>0</v>
          </cell>
        </row>
        <row r="184">
          <cell r="A184" t="str">
            <v>456.</v>
          </cell>
          <cell r="B184" t="str">
            <v>Decont.cu asoc.priv.capitalul-VOGT</v>
          </cell>
          <cell r="C184">
            <v>0</v>
          </cell>
          <cell r="D184">
            <v>0</v>
          </cell>
        </row>
        <row r="185">
          <cell r="A185" t="str">
            <v>456.01</v>
          </cell>
          <cell r="B185" t="str">
            <v>Decont.cu asoc.priv.capitalul-VOGT</v>
          </cell>
          <cell r="C185">
            <v>0</v>
          </cell>
          <cell r="D185">
            <v>0</v>
          </cell>
        </row>
        <row r="186">
          <cell r="A186" t="str">
            <v>461</v>
          </cell>
          <cell r="B186" t="str">
            <v>Debitori diversi</v>
          </cell>
          <cell r="C186">
            <v>117654376</v>
          </cell>
          <cell r="D186">
            <v>117654376</v>
          </cell>
        </row>
        <row r="187">
          <cell r="A187" t="str">
            <v>462</v>
          </cell>
          <cell r="B187" t="str">
            <v>Creditori diversi</v>
          </cell>
          <cell r="C187">
            <v>0</v>
          </cell>
          <cell r="D187">
            <v>0</v>
          </cell>
        </row>
        <row r="188">
          <cell r="A188" t="str">
            <v>471</v>
          </cell>
          <cell r="B188" t="str">
            <v>Cheltuieli inregistrate in avans</v>
          </cell>
          <cell r="C188">
            <v>996000</v>
          </cell>
          <cell r="D188">
            <v>7933753</v>
          </cell>
        </row>
        <row r="189">
          <cell r="A189" t="str">
            <v>471.</v>
          </cell>
          <cell r="B189" t="str">
            <v>Chelt.in avans-abonamente</v>
          </cell>
          <cell r="C189">
            <v>996000</v>
          </cell>
          <cell r="D189">
            <v>7933753</v>
          </cell>
        </row>
        <row r="190">
          <cell r="A190" t="str">
            <v>471.01</v>
          </cell>
          <cell r="B190" t="str">
            <v>Chelt.in avans-abonamente</v>
          </cell>
          <cell r="C190">
            <v>996000</v>
          </cell>
          <cell r="D190">
            <v>651317</v>
          </cell>
        </row>
        <row r="191">
          <cell r="A191" t="str">
            <v>471.02</v>
          </cell>
          <cell r="B191" t="str">
            <v>Taxe vama transf.util+3%</v>
          </cell>
          <cell r="C191">
            <v>0</v>
          </cell>
          <cell r="D191">
            <v>0</v>
          </cell>
        </row>
        <row r="192">
          <cell r="A192" t="str">
            <v>471.03</v>
          </cell>
          <cell r="B192" t="str">
            <v>Anticipatie Jimapaterm</v>
          </cell>
          <cell r="C192">
            <v>0</v>
          </cell>
          <cell r="D192">
            <v>0</v>
          </cell>
        </row>
        <row r="193">
          <cell r="A193" t="str">
            <v>471.04</v>
          </cell>
          <cell r="B193" t="str">
            <v>Dif.curs.nefav.ramb.credit VOGT</v>
          </cell>
          <cell r="C193">
            <v>0</v>
          </cell>
          <cell r="D193">
            <v>0</v>
          </cell>
        </row>
        <row r="194">
          <cell r="A194" t="str">
            <v>471.05</v>
          </cell>
          <cell r="B194" t="str">
            <v>Prima asig.-plata in avans</v>
          </cell>
          <cell r="C194">
            <v>0</v>
          </cell>
          <cell r="D194">
            <v>0</v>
          </cell>
        </row>
        <row r="195">
          <cell r="A195" t="str">
            <v>471.06</v>
          </cell>
          <cell r="B195" t="str">
            <v>Impozite si taxe locale</v>
          </cell>
          <cell r="C195">
            <v>0</v>
          </cell>
          <cell r="D195">
            <v>7282436</v>
          </cell>
        </row>
        <row r="196">
          <cell r="A196" t="str">
            <v>471.99</v>
          </cell>
          <cell r="B196" t="str">
            <v>Alte chelt.inreg.in avans</v>
          </cell>
          <cell r="C196">
            <v>0</v>
          </cell>
          <cell r="D196">
            <v>0</v>
          </cell>
        </row>
        <row r="197">
          <cell r="A197" t="str">
            <v>472</v>
          </cell>
          <cell r="B197" t="str">
            <v>Venituri inregistrate in avans</v>
          </cell>
          <cell r="C197">
            <v>0</v>
          </cell>
          <cell r="D197">
            <v>0</v>
          </cell>
        </row>
        <row r="198">
          <cell r="A198" t="str">
            <v>473</v>
          </cell>
          <cell r="B198" t="str">
            <v>Decontari din operatii in curs de clarificare</v>
          </cell>
          <cell r="C198">
            <v>119335044</v>
          </cell>
          <cell r="D198">
            <v>117619488</v>
          </cell>
        </row>
        <row r="199">
          <cell r="A199" t="str">
            <v>473.</v>
          </cell>
          <cell r="B199" t="str">
            <v>Decontari din operatii in curs de clarificare</v>
          </cell>
          <cell r="C199">
            <v>119335044</v>
          </cell>
          <cell r="D199">
            <v>117619488</v>
          </cell>
        </row>
        <row r="200">
          <cell r="A200" t="str">
            <v>473.01</v>
          </cell>
          <cell r="B200" t="str">
            <v>Decontari din operatii in curs de clarificare</v>
          </cell>
          <cell r="C200">
            <v>1715556</v>
          </cell>
          <cell r="D200">
            <v>0</v>
          </cell>
        </row>
        <row r="201">
          <cell r="A201" t="str">
            <v>473.99</v>
          </cell>
          <cell r="B201" t="str">
            <v>Alte sume in curs lamurire</v>
          </cell>
          <cell r="C201">
            <v>117619488</v>
          </cell>
          <cell r="D201">
            <v>117619488</v>
          </cell>
        </row>
        <row r="202">
          <cell r="A202" t="str">
            <v>476</v>
          </cell>
          <cell r="B202" t="str">
            <v>Diferente de conversie-activ</v>
          </cell>
          <cell r="C202">
            <v>0</v>
          </cell>
          <cell r="D202">
            <v>0</v>
          </cell>
        </row>
        <row r="203">
          <cell r="A203" t="str">
            <v>477</v>
          </cell>
          <cell r="B203" t="str">
            <v>Diferente de conversie-pasiv</v>
          </cell>
          <cell r="C203">
            <v>0</v>
          </cell>
          <cell r="D203">
            <v>0</v>
          </cell>
        </row>
        <row r="204">
          <cell r="A204" t="str">
            <v>512</v>
          </cell>
          <cell r="B204" t="str">
            <v>Conturi curente la banci</v>
          </cell>
          <cell r="C204">
            <v>6901029592</v>
          </cell>
          <cell r="D204">
            <v>6184776090.51</v>
          </cell>
        </row>
        <row r="205">
          <cell r="A205" t="str">
            <v>5121</v>
          </cell>
          <cell r="B205" t="str">
            <v>Cont la banca in lei</v>
          </cell>
          <cell r="C205">
            <v>2939562703</v>
          </cell>
          <cell r="D205">
            <v>2906562118.51</v>
          </cell>
        </row>
        <row r="206">
          <cell r="A206" t="str">
            <v>5121.1</v>
          </cell>
          <cell r="B206" t="str">
            <v>BCR Jimbolia-ROL</v>
          </cell>
          <cell r="C206">
            <v>2939360269</v>
          </cell>
          <cell r="D206">
            <v>2879224124</v>
          </cell>
        </row>
        <row r="207">
          <cell r="A207" t="str">
            <v>5121.2</v>
          </cell>
          <cell r="B207" t="str">
            <v>BRD Timisoara-ROL</v>
          </cell>
          <cell r="C207">
            <v>0</v>
          </cell>
          <cell r="D207">
            <v>0</v>
          </cell>
        </row>
        <row r="208">
          <cell r="A208" t="str">
            <v>5121.3</v>
          </cell>
          <cell r="B208" t="str">
            <v>Banca Austria Buc.-ROL</v>
          </cell>
          <cell r="C208">
            <v>202434</v>
          </cell>
          <cell r="D208">
            <v>27337994.51</v>
          </cell>
        </row>
        <row r="209">
          <cell r="A209" t="str">
            <v>5124</v>
          </cell>
          <cell r="B209" t="str">
            <v>Cont la banca in devize</v>
          </cell>
          <cell r="C209">
            <v>3961466889</v>
          </cell>
          <cell r="D209">
            <v>3278213972</v>
          </cell>
        </row>
        <row r="210">
          <cell r="A210" t="str">
            <v>5124.1</v>
          </cell>
          <cell r="B210" t="str">
            <v>Disp.banca in devize-BCR Jimbolia/DEM</v>
          </cell>
          <cell r="C210">
            <v>3205863842</v>
          </cell>
          <cell r="D210">
            <v>2483286937</v>
          </cell>
        </row>
        <row r="211">
          <cell r="A211" t="str">
            <v>5124.1.1</v>
          </cell>
          <cell r="B211" t="str">
            <v>BCR Jimbolia-DEM</v>
          </cell>
          <cell r="C211">
            <v>3168679013</v>
          </cell>
          <cell r="D211">
            <v>1837835220</v>
          </cell>
        </row>
        <row r="212">
          <cell r="A212" t="str">
            <v>5124.1.2</v>
          </cell>
          <cell r="B212" t="str">
            <v>BRD Timisoara-DEM</v>
          </cell>
          <cell r="C212">
            <v>0</v>
          </cell>
          <cell r="D212">
            <v>0</v>
          </cell>
        </row>
        <row r="213">
          <cell r="A213" t="str">
            <v>5124.1.3</v>
          </cell>
          <cell r="B213" t="str">
            <v>Banca Austria Buc.-DEM</v>
          </cell>
          <cell r="C213">
            <v>37184829</v>
          </cell>
          <cell r="D213">
            <v>645451717</v>
          </cell>
        </row>
        <row r="214">
          <cell r="A214" t="str">
            <v>5124.1.8</v>
          </cell>
          <cell r="B214" t="str">
            <v>Depozit dem scris.gar.</v>
          </cell>
          <cell r="C214">
            <v>0</v>
          </cell>
          <cell r="D214">
            <v>0</v>
          </cell>
        </row>
        <row r="215">
          <cell r="A215" t="str">
            <v>5124.1.9</v>
          </cell>
          <cell r="B215" t="str">
            <v>Disp.plati externe-DEM</v>
          </cell>
          <cell r="C215">
            <v>0</v>
          </cell>
          <cell r="D215">
            <v>0</v>
          </cell>
        </row>
        <row r="216">
          <cell r="A216" t="str">
            <v>5124.2</v>
          </cell>
          <cell r="B216" t="str">
            <v>BCR Jimbolia-ATS</v>
          </cell>
          <cell r="C216">
            <v>755603047</v>
          </cell>
          <cell r="D216">
            <v>794927035</v>
          </cell>
        </row>
        <row r="217">
          <cell r="A217" t="str">
            <v>5124.2.1</v>
          </cell>
          <cell r="B217" t="str">
            <v>BCR Jimbolia-ATS</v>
          </cell>
          <cell r="C217">
            <v>755603047</v>
          </cell>
          <cell r="D217">
            <v>794927035</v>
          </cell>
        </row>
        <row r="218">
          <cell r="A218" t="str">
            <v>5125</v>
          </cell>
          <cell r="B218" t="str">
            <v>Sume in curs de decontare</v>
          </cell>
          <cell r="C218">
            <v>0</v>
          </cell>
          <cell r="D218">
            <v>0</v>
          </cell>
        </row>
        <row r="219">
          <cell r="A219" t="str">
            <v>512O</v>
          </cell>
          <cell r="B219" t="str">
            <v>Contul 512 folosit anterior</v>
          </cell>
          <cell r="C219">
            <v>0</v>
          </cell>
          <cell r="D219">
            <v>0</v>
          </cell>
        </row>
        <row r="220">
          <cell r="A220" t="str">
            <v>531</v>
          </cell>
          <cell r="B220" t="str">
            <v>Casa</v>
          </cell>
          <cell r="C220">
            <v>320888466</v>
          </cell>
          <cell r="D220">
            <v>296460317</v>
          </cell>
        </row>
        <row r="221">
          <cell r="A221" t="str">
            <v>5311</v>
          </cell>
          <cell r="B221" t="str">
            <v>Casa in lei</v>
          </cell>
          <cell r="C221">
            <v>280955467</v>
          </cell>
          <cell r="D221">
            <v>284779797</v>
          </cell>
        </row>
        <row r="222">
          <cell r="A222" t="str">
            <v>5314</v>
          </cell>
          <cell r="B222" t="str">
            <v>Casa in devize</v>
          </cell>
          <cell r="C222">
            <v>39932999</v>
          </cell>
          <cell r="D222">
            <v>11680520</v>
          </cell>
        </row>
        <row r="223">
          <cell r="A223" t="str">
            <v>5314.1</v>
          </cell>
          <cell r="B223" t="str">
            <v>Casa in devize-DEM</v>
          </cell>
          <cell r="C223">
            <v>39932999</v>
          </cell>
          <cell r="D223">
            <v>11680520</v>
          </cell>
        </row>
        <row r="224">
          <cell r="A224" t="str">
            <v>532</v>
          </cell>
          <cell r="B224" t="str">
            <v>Alte valori</v>
          </cell>
          <cell r="C224">
            <v>132000000</v>
          </cell>
          <cell r="D224">
            <v>60038000</v>
          </cell>
        </row>
        <row r="225">
          <cell r="A225" t="str">
            <v>5328</v>
          </cell>
          <cell r="B225" t="str">
            <v>Alte valori</v>
          </cell>
          <cell r="C225">
            <v>132000000</v>
          </cell>
          <cell r="D225">
            <v>60038000</v>
          </cell>
        </row>
        <row r="226">
          <cell r="A226" t="str">
            <v>542</v>
          </cell>
          <cell r="B226" t="str">
            <v>Avansuri de trezorerie</v>
          </cell>
          <cell r="C226">
            <v>25799820</v>
          </cell>
          <cell r="D226">
            <v>41526150</v>
          </cell>
        </row>
        <row r="227">
          <cell r="A227" t="str">
            <v>542.</v>
          </cell>
          <cell r="B227" t="str">
            <v>Avans spre decontare</v>
          </cell>
          <cell r="C227">
            <v>25799820</v>
          </cell>
          <cell r="D227">
            <v>41526150</v>
          </cell>
        </row>
        <row r="228">
          <cell r="A228" t="str">
            <v>542.01</v>
          </cell>
          <cell r="B228" t="str">
            <v>Avans spre decontare</v>
          </cell>
          <cell r="C228">
            <v>12000000</v>
          </cell>
          <cell r="D228">
            <v>12000000</v>
          </cell>
        </row>
        <row r="229">
          <cell r="A229" t="str">
            <v>542.02</v>
          </cell>
          <cell r="B229" t="str">
            <v>Avansuri in devize-DEM</v>
          </cell>
          <cell r="C229">
            <v>13799820</v>
          </cell>
          <cell r="D229">
            <v>29526150</v>
          </cell>
        </row>
        <row r="230">
          <cell r="A230" t="str">
            <v>581</v>
          </cell>
          <cell r="B230" t="str">
            <v>Viramente interne</v>
          </cell>
          <cell r="C230">
            <v>2907747330</v>
          </cell>
          <cell r="D230">
            <v>2907747330</v>
          </cell>
        </row>
        <row r="231">
          <cell r="A231" t="str">
            <v>601</v>
          </cell>
          <cell r="B231" t="str">
            <v>Cheltuieli cu materialele consumabile</v>
          </cell>
          <cell r="C231">
            <v>287104026</v>
          </cell>
          <cell r="D231">
            <v>287104026</v>
          </cell>
        </row>
        <row r="232">
          <cell r="A232" t="str">
            <v>6011</v>
          </cell>
          <cell r="B232" t="str">
            <v>Cheltuieli cu materialele auxiliare</v>
          </cell>
          <cell r="C232">
            <v>0</v>
          </cell>
          <cell r="D232">
            <v>0</v>
          </cell>
        </row>
        <row r="233">
          <cell r="A233" t="str">
            <v>6012</v>
          </cell>
          <cell r="B233" t="str">
            <v>Chelt.privind combustibilul</v>
          </cell>
          <cell r="C233">
            <v>9945448</v>
          </cell>
          <cell r="D233">
            <v>9945448</v>
          </cell>
        </row>
        <row r="234">
          <cell r="A234" t="str">
            <v>6014</v>
          </cell>
          <cell r="B234" t="str">
            <v>Chelt.priv.piesele de schimb</v>
          </cell>
          <cell r="C234">
            <v>33175942</v>
          </cell>
          <cell r="D234">
            <v>33175942</v>
          </cell>
        </row>
        <row r="235">
          <cell r="A235" t="str">
            <v>6014.1</v>
          </cell>
          <cell r="B235" t="str">
            <v>Ch.piese schimb-intern</v>
          </cell>
          <cell r="C235">
            <v>3072050</v>
          </cell>
          <cell r="D235">
            <v>3072050</v>
          </cell>
        </row>
        <row r="236">
          <cell r="A236" t="str">
            <v>6014.2</v>
          </cell>
          <cell r="B236" t="str">
            <v>Ch.piese schimb-VOGT AG</v>
          </cell>
          <cell r="C236">
            <v>29525239</v>
          </cell>
          <cell r="D236">
            <v>29525239</v>
          </cell>
        </row>
        <row r="237">
          <cell r="A237" t="str">
            <v>6014.3</v>
          </cell>
          <cell r="B237" t="str">
            <v>Ch.piese schimb-Austria</v>
          </cell>
          <cell r="C237">
            <v>0</v>
          </cell>
          <cell r="D237">
            <v>0</v>
          </cell>
        </row>
        <row r="238">
          <cell r="A238" t="str">
            <v>6014.4</v>
          </cell>
          <cell r="B238" t="str">
            <v>Ch.piese schimb-Miesau</v>
          </cell>
          <cell r="C238">
            <v>578653</v>
          </cell>
          <cell r="D238">
            <v>578653</v>
          </cell>
        </row>
        <row r="239">
          <cell r="A239" t="str">
            <v>6018</v>
          </cell>
          <cell r="B239" t="str">
            <v>Chelt.priv.alte mater.cons.</v>
          </cell>
          <cell r="C239">
            <v>243982636</v>
          </cell>
          <cell r="D239">
            <v>243982636</v>
          </cell>
        </row>
        <row r="240">
          <cell r="A240" t="str">
            <v>6018.1</v>
          </cell>
          <cell r="B240" t="str">
            <v>Ch.alte mat.cons-intern</v>
          </cell>
          <cell r="C240">
            <v>1848382</v>
          </cell>
          <cell r="D240">
            <v>1848382</v>
          </cell>
        </row>
        <row r="241">
          <cell r="A241" t="str">
            <v>6018.2</v>
          </cell>
          <cell r="B241" t="str">
            <v>Ch.alte mat.cons-VOGT AG</v>
          </cell>
          <cell r="C241">
            <v>235532663</v>
          </cell>
          <cell r="D241">
            <v>235532663</v>
          </cell>
        </row>
        <row r="242">
          <cell r="A242" t="str">
            <v>6018.3</v>
          </cell>
          <cell r="B242" t="str">
            <v>Ch.alte mat.cons.-Austria</v>
          </cell>
          <cell r="C242">
            <v>6424180</v>
          </cell>
          <cell r="D242">
            <v>6424180</v>
          </cell>
        </row>
        <row r="243">
          <cell r="A243" t="str">
            <v>6018.4</v>
          </cell>
          <cell r="B243" t="str">
            <v>Ch.alte mat.cons.-Miesau</v>
          </cell>
          <cell r="C243">
            <v>177411</v>
          </cell>
          <cell r="D243">
            <v>177411</v>
          </cell>
        </row>
        <row r="244">
          <cell r="A244" t="str">
            <v>6018OO</v>
          </cell>
          <cell r="B244" t="str">
            <v>Cheltuieli privind alte materiale consumabile</v>
          </cell>
          <cell r="C244">
            <v>0</v>
          </cell>
          <cell r="D244">
            <v>0</v>
          </cell>
        </row>
        <row r="245">
          <cell r="A245" t="str">
            <v>602</v>
          </cell>
          <cell r="B245" t="str">
            <v>Cheltuieli privind obiectele de inventar</v>
          </cell>
          <cell r="C245">
            <v>10045400</v>
          </cell>
          <cell r="D245">
            <v>10045400</v>
          </cell>
        </row>
        <row r="246">
          <cell r="A246" t="str">
            <v>604</v>
          </cell>
          <cell r="B246" t="str">
            <v>Cheltuieli privind materialele nestocate</v>
          </cell>
          <cell r="C246">
            <v>88310335</v>
          </cell>
          <cell r="D246">
            <v>88310335</v>
          </cell>
        </row>
        <row r="247">
          <cell r="A247" t="str">
            <v>605</v>
          </cell>
          <cell r="B247" t="str">
            <v>Cheltuieli privind energia si apa</v>
          </cell>
          <cell r="C247">
            <v>37025623</v>
          </cell>
          <cell r="D247">
            <v>37025623</v>
          </cell>
        </row>
        <row r="248">
          <cell r="A248" t="str">
            <v>611</v>
          </cell>
          <cell r="B248" t="str">
            <v>Cheltuieli cu intretinerea si reparatiile</v>
          </cell>
          <cell r="C248">
            <v>0</v>
          </cell>
          <cell r="D248">
            <v>0</v>
          </cell>
        </row>
        <row r="249">
          <cell r="A249" t="str">
            <v>612</v>
          </cell>
          <cell r="B249" t="str">
            <v>Cheltuieli cu redeventele, locatiile de gestiune s</v>
          </cell>
          <cell r="C249">
            <v>46850770</v>
          </cell>
          <cell r="D249">
            <v>46850770</v>
          </cell>
        </row>
        <row r="250">
          <cell r="A250" t="str">
            <v>613</v>
          </cell>
          <cell r="B250" t="str">
            <v>Cheltuieli cu primele de asigurare</v>
          </cell>
          <cell r="C250">
            <v>7953768</v>
          </cell>
          <cell r="D250">
            <v>7953768</v>
          </cell>
        </row>
        <row r="251">
          <cell r="A251" t="str">
            <v>621</v>
          </cell>
          <cell r="B251" t="str">
            <v>Cheltuieli cu colaboratorii</v>
          </cell>
          <cell r="C251">
            <v>8754000</v>
          </cell>
          <cell r="D251">
            <v>8754000</v>
          </cell>
        </row>
        <row r="252">
          <cell r="A252" t="str">
            <v>622</v>
          </cell>
          <cell r="B252" t="str">
            <v>Cheltuieli privind comisioanele si onorariile</v>
          </cell>
          <cell r="C252">
            <v>0</v>
          </cell>
          <cell r="D252">
            <v>0</v>
          </cell>
        </row>
        <row r="253">
          <cell r="A253" t="str">
            <v>623</v>
          </cell>
          <cell r="B253" t="str">
            <v>Cheltuieli de protocol, reclama si publicitate</v>
          </cell>
          <cell r="C253">
            <v>5794839</v>
          </cell>
          <cell r="D253">
            <v>5794839</v>
          </cell>
        </row>
        <row r="254">
          <cell r="A254" t="str">
            <v>623.</v>
          </cell>
          <cell r="B254" t="str">
            <v>Cheltuieli de protocol</v>
          </cell>
          <cell r="C254">
            <v>5794839</v>
          </cell>
          <cell r="D254">
            <v>5794839</v>
          </cell>
        </row>
        <row r="255">
          <cell r="A255" t="str">
            <v>623.01</v>
          </cell>
          <cell r="B255" t="str">
            <v>Cheltuieli de protocol</v>
          </cell>
          <cell r="C255">
            <v>3795061</v>
          </cell>
          <cell r="D255">
            <v>3795061</v>
          </cell>
        </row>
        <row r="256">
          <cell r="A256" t="str">
            <v>623.02</v>
          </cell>
          <cell r="B256" t="str">
            <v>Chelt.de reclama-publicit.</v>
          </cell>
          <cell r="C256">
            <v>1999778</v>
          </cell>
          <cell r="D256">
            <v>1999778</v>
          </cell>
        </row>
        <row r="257">
          <cell r="A257" t="str">
            <v>624</v>
          </cell>
          <cell r="B257" t="str">
            <v>Cheltuieli cu transportul de bunuri si de personal</v>
          </cell>
          <cell r="C257">
            <v>0</v>
          </cell>
          <cell r="D257">
            <v>0</v>
          </cell>
        </row>
        <row r="258">
          <cell r="A258" t="str">
            <v>625</v>
          </cell>
          <cell r="B258" t="str">
            <v>Cheltuieli cu deplasari, detasari si transferari</v>
          </cell>
          <cell r="C258">
            <v>34340500</v>
          </cell>
          <cell r="D258">
            <v>34340500</v>
          </cell>
        </row>
        <row r="259">
          <cell r="A259" t="str">
            <v>626</v>
          </cell>
          <cell r="B259" t="str">
            <v>Cheltuieli postale si taxe de telecomunicatii</v>
          </cell>
          <cell r="C259">
            <v>57889963</v>
          </cell>
          <cell r="D259">
            <v>57889963</v>
          </cell>
        </row>
        <row r="260">
          <cell r="A260" t="str">
            <v>627</v>
          </cell>
          <cell r="B260" t="str">
            <v>Cheltuieli cu serviciile bancare si asimilate</v>
          </cell>
          <cell r="C260">
            <v>6667784.51</v>
          </cell>
          <cell r="D260">
            <v>6667784.51</v>
          </cell>
        </row>
        <row r="261">
          <cell r="A261" t="str">
            <v>628</v>
          </cell>
          <cell r="B261" t="str">
            <v>Alte cheltuieli cu serviciile executate de terti</v>
          </cell>
          <cell r="C261">
            <v>74743744</v>
          </cell>
          <cell r="D261">
            <v>74743744</v>
          </cell>
        </row>
        <row r="262">
          <cell r="A262" t="str">
            <v>635</v>
          </cell>
          <cell r="B262" t="str">
            <v>Cheltuieli cu alte impozite, taxe si varsaminte as</v>
          </cell>
          <cell r="C262">
            <v>87028558</v>
          </cell>
          <cell r="D262">
            <v>87028558</v>
          </cell>
        </row>
        <row r="263">
          <cell r="A263" t="str">
            <v>635.</v>
          </cell>
          <cell r="B263" t="str">
            <v>Chelt.alte impoz.,taxe,vars.asim.</v>
          </cell>
          <cell r="C263">
            <v>87028558</v>
          </cell>
          <cell r="D263">
            <v>87028558</v>
          </cell>
        </row>
        <row r="264">
          <cell r="A264" t="str">
            <v>635.01</v>
          </cell>
          <cell r="B264" t="str">
            <v>Chelt.alte impoz.,taxe,vars.asim.</v>
          </cell>
          <cell r="C264">
            <v>87457855</v>
          </cell>
          <cell r="D264">
            <v>87457855</v>
          </cell>
        </row>
        <row r="265">
          <cell r="A265" t="str">
            <v>635.99</v>
          </cell>
          <cell r="B265" t="str">
            <v>TVA deductibila pe chelt.</v>
          </cell>
          <cell r="C265">
            <v>-429297</v>
          </cell>
          <cell r="D265">
            <v>-429297</v>
          </cell>
        </row>
        <row r="266">
          <cell r="A266" t="str">
            <v>641</v>
          </cell>
          <cell r="B266" t="str">
            <v>Cheltuieli cu salariile personalului</v>
          </cell>
          <cell r="C266">
            <v>1059819753</v>
          </cell>
          <cell r="D266">
            <v>1059819753</v>
          </cell>
        </row>
        <row r="267">
          <cell r="A267" t="str">
            <v>645</v>
          </cell>
          <cell r="B267" t="str">
            <v>Cheltuieli privind asigurarile si protectia social</v>
          </cell>
          <cell r="C267">
            <v>460351310</v>
          </cell>
          <cell r="D267">
            <v>460351310</v>
          </cell>
        </row>
        <row r="268">
          <cell r="A268" t="str">
            <v>6451</v>
          </cell>
          <cell r="B268" t="str">
            <v>Contributia unitatii la asigurarile sociale</v>
          </cell>
          <cell r="C268">
            <v>393241674</v>
          </cell>
          <cell r="D268">
            <v>393241674</v>
          </cell>
        </row>
        <row r="269">
          <cell r="A269" t="str">
            <v>6452</v>
          </cell>
          <cell r="B269" t="str">
            <v>Contributia unitatii pentru ajutorul de somaj</v>
          </cell>
          <cell r="C269">
            <v>53663304</v>
          </cell>
          <cell r="D269">
            <v>53663304</v>
          </cell>
        </row>
        <row r="270">
          <cell r="A270" t="str">
            <v>6458</v>
          </cell>
          <cell r="B270" t="str">
            <v>Alte cheltuieli privind asigurarea si protectia so</v>
          </cell>
          <cell r="C270">
            <v>13446332</v>
          </cell>
          <cell r="D270">
            <v>13446332</v>
          </cell>
        </row>
        <row r="271">
          <cell r="A271" t="str">
            <v>658</v>
          </cell>
          <cell r="B271" t="str">
            <v>Alte cheltuieli de exploatare</v>
          </cell>
          <cell r="C271">
            <v>82.87</v>
          </cell>
          <cell r="D271">
            <v>82.87</v>
          </cell>
        </row>
        <row r="272">
          <cell r="A272" t="str">
            <v>665</v>
          </cell>
          <cell r="B272" t="str">
            <v>Cheltuieli din diferenta de curs valutar</v>
          </cell>
          <cell r="C272">
            <v>21308851</v>
          </cell>
          <cell r="D272">
            <v>21308851</v>
          </cell>
        </row>
        <row r="273">
          <cell r="A273" t="str">
            <v>666</v>
          </cell>
          <cell r="B273" t="str">
            <v>Cheltuieli privind dobinzile</v>
          </cell>
          <cell r="C273">
            <v>150475362</v>
          </cell>
          <cell r="D273">
            <v>150475362</v>
          </cell>
        </row>
        <row r="274">
          <cell r="A274" t="str">
            <v>671</v>
          </cell>
          <cell r="B274" t="str">
            <v>Cheltuieli exceptionale privind operatiile de gest</v>
          </cell>
          <cell r="C274">
            <v>3082220</v>
          </cell>
          <cell r="D274">
            <v>3082220</v>
          </cell>
        </row>
        <row r="275">
          <cell r="A275" t="str">
            <v>6711</v>
          </cell>
          <cell r="B275" t="str">
            <v>Despagubiri, amenzi si penalitati</v>
          </cell>
          <cell r="C275">
            <v>1082220</v>
          </cell>
          <cell r="D275">
            <v>1082220</v>
          </cell>
        </row>
        <row r="276">
          <cell r="A276" t="str">
            <v>6711.1</v>
          </cell>
          <cell r="B276" t="str">
            <v>Majorari si penalitati</v>
          </cell>
          <cell r="C276">
            <v>1082220</v>
          </cell>
          <cell r="D276">
            <v>1082220</v>
          </cell>
        </row>
        <row r="277">
          <cell r="A277" t="str">
            <v>6711.2</v>
          </cell>
          <cell r="B277" t="str">
            <v>Amenzi</v>
          </cell>
          <cell r="C277">
            <v>0</v>
          </cell>
          <cell r="D277">
            <v>0</v>
          </cell>
        </row>
        <row r="278">
          <cell r="A278" t="str">
            <v>6711.3</v>
          </cell>
          <cell r="B278" t="str">
            <v>Despagubiri</v>
          </cell>
          <cell r="C278">
            <v>0</v>
          </cell>
          <cell r="D278">
            <v>0</v>
          </cell>
        </row>
        <row r="279">
          <cell r="A279" t="str">
            <v>6712</v>
          </cell>
          <cell r="B279" t="str">
            <v>Donatii si subventii acordate</v>
          </cell>
          <cell r="C279">
            <v>0</v>
          </cell>
          <cell r="D279">
            <v>0</v>
          </cell>
        </row>
        <row r="280">
          <cell r="A280" t="str">
            <v>6718</v>
          </cell>
          <cell r="B280" t="str">
            <v>Alte cheltuieli exceptionale privind operatiile de</v>
          </cell>
          <cell r="C280">
            <v>2000000</v>
          </cell>
          <cell r="D280">
            <v>2000000</v>
          </cell>
        </row>
        <row r="281">
          <cell r="A281" t="str">
            <v>6718.1</v>
          </cell>
          <cell r="B281" t="str">
            <v>Sponsorizari</v>
          </cell>
          <cell r="C281">
            <v>2000000</v>
          </cell>
          <cell r="D281">
            <v>2000000</v>
          </cell>
        </row>
        <row r="282">
          <cell r="A282" t="str">
            <v>6718.2</v>
          </cell>
          <cell r="B282" t="str">
            <v>Xxxxxxxxxxxx</v>
          </cell>
          <cell r="C282">
            <v>0</v>
          </cell>
          <cell r="D282">
            <v>0</v>
          </cell>
        </row>
        <row r="283">
          <cell r="A283" t="str">
            <v>6718.3</v>
          </cell>
          <cell r="B283" t="str">
            <v>Chelt.except.-recup.CO pers.transfer.</v>
          </cell>
          <cell r="C283">
            <v>0</v>
          </cell>
          <cell r="D283">
            <v>0</v>
          </cell>
        </row>
        <row r="284">
          <cell r="A284" t="str">
            <v>6718.9</v>
          </cell>
          <cell r="B284" t="str">
            <v>Alte cheltuieli exceptionale privind operatiile de</v>
          </cell>
          <cell r="C284">
            <v>0</v>
          </cell>
          <cell r="D284">
            <v>0</v>
          </cell>
        </row>
        <row r="285">
          <cell r="A285" t="str">
            <v>681</v>
          </cell>
          <cell r="B285" t="str">
            <v>Chelt.exploat.priv.amortiz.si proviz.</v>
          </cell>
          <cell r="C285">
            <v>67417848</v>
          </cell>
          <cell r="D285">
            <v>67417848</v>
          </cell>
        </row>
        <row r="286">
          <cell r="A286" t="str">
            <v>6811</v>
          </cell>
          <cell r="B286" t="str">
            <v>Chelt.exploat.priv.amortiz.imobiliz.</v>
          </cell>
          <cell r="C286">
            <v>67417848</v>
          </cell>
          <cell r="D286">
            <v>67417848</v>
          </cell>
        </row>
        <row r="287">
          <cell r="A287" t="str">
            <v>691</v>
          </cell>
          <cell r="B287" t="str">
            <v>Cheltuieli cu impozitul pe profit</v>
          </cell>
          <cell r="C287">
            <v>0</v>
          </cell>
          <cell r="D287">
            <v>0</v>
          </cell>
        </row>
        <row r="288">
          <cell r="A288" t="str">
            <v>704</v>
          </cell>
          <cell r="B288" t="str">
            <v>Venituri din lucr.exec.si serv.prest.</v>
          </cell>
          <cell r="C288">
            <v>2655320424</v>
          </cell>
          <cell r="D288">
            <v>2655320424</v>
          </cell>
        </row>
        <row r="289">
          <cell r="A289" t="str">
            <v>704.</v>
          </cell>
          <cell r="B289" t="str">
            <v>Export lohn-VOGT AG</v>
          </cell>
          <cell r="C289">
            <v>2655320424</v>
          </cell>
          <cell r="D289">
            <v>2655320424</v>
          </cell>
        </row>
        <row r="290">
          <cell r="A290" t="str">
            <v>704.01</v>
          </cell>
          <cell r="B290" t="str">
            <v>Export lohn-VOGT AG</v>
          </cell>
          <cell r="C290">
            <v>2018854971</v>
          </cell>
          <cell r="D290">
            <v>2018854971</v>
          </cell>
        </row>
        <row r="291">
          <cell r="A291" t="str">
            <v>704.01.1</v>
          </cell>
          <cell r="B291" t="str">
            <v>VOGT AG Erlau-BE</v>
          </cell>
          <cell r="C291">
            <v>2018854971</v>
          </cell>
          <cell r="D291">
            <v>2018854971</v>
          </cell>
        </row>
        <row r="292">
          <cell r="A292" t="str">
            <v>704.02</v>
          </cell>
          <cell r="B292" t="str">
            <v>Export lohn-VOGT Austria</v>
          </cell>
          <cell r="C292">
            <v>630356059</v>
          </cell>
          <cell r="D292">
            <v>630356059</v>
          </cell>
        </row>
        <row r="293">
          <cell r="A293" t="str">
            <v>704.02.1</v>
          </cell>
          <cell r="B293" t="str">
            <v>VOGT Austria-BE</v>
          </cell>
          <cell r="C293">
            <v>630356059</v>
          </cell>
          <cell r="D293">
            <v>630356059</v>
          </cell>
        </row>
        <row r="294">
          <cell r="A294" t="str">
            <v>704.03</v>
          </cell>
          <cell r="B294" t="str">
            <v>Export lohn-VOGT Miesau</v>
          </cell>
          <cell r="C294">
            <v>6109394</v>
          </cell>
          <cell r="D294">
            <v>6109394</v>
          </cell>
        </row>
        <row r="295">
          <cell r="A295" t="str">
            <v>704.03.2</v>
          </cell>
          <cell r="B295" t="str">
            <v>VOGT Miesau-BG</v>
          </cell>
          <cell r="C295">
            <v>6109394</v>
          </cell>
          <cell r="D295">
            <v>6109394</v>
          </cell>
        </row>
        <row r="296">
          <cell r="A296" t="str">
            <v>708</v>
          </cell>
          <cell r="B296" t="str">
            <v>Venituri din activ.diverse</v>
          </cell>
          <cell r="C296">
            <v>0</v>
          </cell>
          <cell r="D296">
            <v>0</v>
          </cell>
        </row>
        <row r="297">
          <cell r="A297" t="str">
            <v>708.</v>
          </cell>
          <cell r="B297" t="str">
            <v>Venituri din vanzari deseuri</v>
          </cell>
          <cell r="C297">
            <v>0</v>
          </cell>
          <cell r="D297">
            <v>0</v>
          </cell>
        </row>
        <row r="298">
          <cell r="A298" t="str">
            <v>708.01</v>
          </cell>
          <cell r="B298" t="str">
            <v>Venituri din vanzari deseuri</v>
          </cell>
          <cell r="C298">
            <v>0</v>
          </cell>
          <cell r="D298">
            <v>0</v>
          </cell>
        </row>
        <row r="299">
          <cell r="A299" t="str">
            <v>708.02</v>
          </cell>
          <cell r="B299" t="str">
            <v>Venituri din recup.energie el.</v>
          </cell>
          <cell r="C299">
            <v>0</v>
          </cell>
          <cell r="D299">
            <v>0</v>
          </cell>
        </row>
        <row r="300">
          <cell r="A300" t="str">
            <v>722</v>
          </cell>
          <cell r="B300" t="str">
            <v>Venituri din productia de imobilizari corporale</v>
          </cell>
          <cell r="C300">
            <v>0</v>
          </cell>
          <cell r="D300">
            <v>0</v>
          </cell>
        </row>
        <row r="301">
          <cell r="A301" t="str">
            <v>758</v>
          </cell>
          <cell r="B301" t="str">
            <v>Alte venituri din exploatare</v>
          </cell>
          <cell r="C301">
            <v>23927964</v>
          </cell>
          <cell r="D301">
            <v>23927964</v>
          </cell>
        </row>
        <row r="302">
          <cell r="A302" t="str">
            <v>758.</v>
          </cell>
          <cell r="B302" t="str">
            <v>Recup.conced.odihna necuv.</v>
          </cell>
          <cell r="C302">
            <v>23927964</v>
          </cell>
          <cell r="D302">
            <v>23927964</v>
          </cell>
        </row>
        <row r="303">
          <cell r="A303" t="str">
            <v>758.01</v>
          </cell>
          <cell r="B303" t="str">
            <v>Recup.conced.odihna necuv.</v>
          </cell>
          <cell r="C303">
            <v>0</v>
          </cell>
          <cell r="D303">
            <v>0</v>
          </cell>
        </row>
        <row r="304">
          <cell r="A304" t="str">
            <v>758.02</v>
          </cell>
          <cell r="B304" t="str">
            <v>Reducere 7% CAS cf.HG 2/99</v>
          </cell>
          <cell r="C304">
            <v>23927964</v>
          </cell>
          <cell r="D304">
            <v>23927964</v>
          </cell>
        </row>
        <row r="305">
          <cell r="A305" t="str">
            <v>758.09</v>
          </cell>
          <cell r="B305" t="str">
            <v>Alte venituri expl.-diverse</v>
          </cell>
          <cell r="C305">
            <v>0</v>
          </cell>
          <cell r="D305">
            <v>0</v>
          </cell>
        </row>
        <row r="306">
          <cell r="A306" t="str">
            <v>765</v>
          </cell>
          <cell r="B306" t="str">
            <v>Venituri din diferente de curs valutar</v>
          </cell>
          <cell r="C306">
            <v>293972989</v>
          </cell>
          <cell r="D306">
            <v>293972989</v>
          </cell>
        </row>
        <row r="307">
          <cell r="A307" t="str">
            <v>766</v>
          </cell>
          <cell r="B307" t="str">
            <v>Venituri din dobinzi</v>
          </cell>
          <cell r="C307">
            <v>1620216</v>
          </cell>
          <cell r="D307">
            <v>1620216</v>
          </cell>
        </row>
        <row r="308">
          <cell r="A308" t="str">
            <v>767</v>
          </cell>
          <cell r="B308" t="str">
            <v>Venituri din sconturi obtinute</v>
          </cell>
          <cell r="C308">
            <v>0</v>
          </cell>
          <cell r="D308">
            <v>0</v>
          </cell>
        </row>
        <row r="309">
          <cell r="A309" t="str">
            <v>768</v>
          </cell>
          <cell r="B309" t="str">
            <v>Alte venituri financiare</v>
          </cell>
          <cell r="C309">
            <v>0</v>
          </cell>
          <cell r="D309">
            <v>0</v>
          </cell>
        </row>
        <row r="310">
          <cell r="A310" t="str">
            <v>771</v>
          </cell>
          <cell r="B310" t="str">
            <v>Venituri exceptionale din operatiuni de gestiune</v>
          </cell>
          <cell r="C310">
            <v>220594782.38</v>
          </cell>
          <cell r="D310">
            <v>220594782.38</v>
          </cell>
        </row>
        <row r="311">
          <cell r="A311" t="str">
            <v>7718</v>
          </cell>
          <cell r="B311" t="str">
            <v>Alte venituri exceptionale din operatiuni de gesti</v>
          </cell>
          <cell r="C311">
            <v>220594782.38</v>
          </cell>
          <cell r="D311">
            <v>220594782.38</v>
          </cell>
        </row>
        <row r="312">
          <cell r="A312" t="str">
            <v>7718.1</v>
          </cell>
          <cell r="B312" t="str">
            <v>Valori mater.import-titlu gratuit</v>
          </cell>
          <cell r="C312">
            <v>211154331.7</v>
          </cell>
          <cell r="D312">
            <v>211154331.7</v>
          </cell>
        </row>
        <row r="313">
          <cell r="A313" t="str">
            <v>7718.2</v>
          </cell>
          <cell r="B313" t="str">
            <v>Dif.rotunjire la import</v>
          </cell>
          <cell r="C313">
            <v>-245687.36</v>
          </cell>
          <cell r="D313">
            <v>-245687.36</v>
          </cell>
        </row>
        <row r="314">
          <cell r="A314" t="str">
            <v>7718.3</v>
          </cell>
          <cell r="B314" t="str">
            <v>Penalit.,imputatii,popriri</v>
          </cell>
          <cell r="C314">
            <v>3118574</v>
          </cell>
          <cell r="D314">
            <v>3118574</v>
          </cell>
        </row>
        <row r="315">
          <cell r="A315" t="str">
            <v>7718.4</v>
          </cell>
          <cell r="B315" t="str">
            <v>Regulariz.CO pers.transf.</v>
          </cell>
          <cell r="C315">
            <v>0</v>
          </cell>
          <cell r="D315">
            <v>0</v>
          </cell>
        </row>
        <row r="316">
          <cell r="A316" t="str">
            <v>7718.6</v>
          </cell>
          <cell r="B316" t="str">
            <v>Valori mat.import-Austria</v>
          </cell>
          <cell r="C316">
            <v>2310270</v>
          </cell>
          <cell r="D316">
            <v>2310270</v>
          </cell>
        </row>
        <row r="317">
          <cell r="A317" t="str">
            <v>7718.7</v>
          </cell>
          <cell r="B317" t="str">
            <v>Alte venituri exceptionale din operatiuni de gesti</v>
          </cell>
          <cell r="C317">
            <v>71991.04</v>
          </cell>
          <cell r="D317">
            <v>71991.04</v>
          </cell>
        </row>
        <row r="318">
          <cell r="A318" t="str">
            <v>7718.8</v>
          </cell>
          <cell r="B318" t="str">
            <v>Bonif.5% cf.OG11/99</v>
          </cell>
          <cell r="C318">
            <v>4185303</v>
          </cell>
          <cell r="D318">
            <v>4185303</v>
          </cell>
        </row>
        <row r="319">
          <cell r="A319" t="str">
            <v>7718.9</v>
          </cell>
          <cell r="B319" t="str">
            <v>Alte venit.exceptionale</v>
          </cell>
          <cell r="C319">
            <v>0</v>
          </cell>
          <cell r="D319">
            <v>0</v>
          </cell>
        </row>
        <row r="320">
          <cell r="A320" t="str">
            <v>7718OO</v>
          </cell>
          <cell r="B320" t="str">
            <v>Venituri exceptionale din operatiuni de gestiune</v>
          </cell>
          <cell r="C320">
            <v>0</v>
          </cell>
          <cell r="D320">
            <v>0</v>
          </cell>
        </row>
        <row r="321">
          <cell r="A321" t="str">
            <v>772</v>
          </cell>
          <cell r="B321" t="str">
            <v>Venituri din operatiuni de capital</v>
          </cell>
          <cell r="C321">
            <v>27161384</v>
          </cell>
          <cell r="D321">
            <v>27161384</v>
          </cell>
        </row>
        <row r="322">
          <cell r="A322" t="str">
            <v>7727</v>
          </cell>
          <cell r="B322" t="str">
            <v>Subventii pentru investitii virate la venituri</v>
          </cell>
          <cell r="C322">
            <v>27161384</v>
          </cell>
          <cell r="D322">
            <v>27161384</v>
          </cell>
        </row>
        <row r="323">
          <cell r="A323" t="str">
            <v>7727.1</v>
          </cell>
          <cell r="B323" t="str">
            <v>Subv.pt.inv.virat.venit-Erlau</v>
          </cell>
          <cell r="C323">
            <v>27161384</v>
          </cell>
          <cell r="D323">
            <v>27161384</v>
          </cell>
        </row>
      </sheetData>
      <sheetData sheetId="11">
        <row r="2">
          <cell r="A2" t="str">
            <v>101</v>
          </cell>
          <cell r="B2" t="str">
            <v>Capital social</v>
          </cell>
          <cell r="C2">
            <v>0</v>
          </cell>
          <cell r="D2">
            <v>0</v>
          </cell>
        </row>
        <row r="3">
          <cell r="A3" t="str">
            <v>1011</v>
          </cell>
          <cell r="B3" t="str">
            <v>Capital subscris nevarsat</v>
          </cell>
          <cell r="C3">
            <v>0</v>
          </cell>
          <cell r="D3">
            <v>0</v>
          </cell>
        </row>
        <row r="4">
          <cell r="A4" t="str">
            <v>1012</v>
          </cell>
          <cell r="B4" t="str">
            <v>Capital subscris varsat</v>
          </cell>
          <cell r="C4">
            <v>0</v>
          </cell>
          <cell r="D4">
            <v>0</v>
          </cell>
        </row>
        <row r="5">
          <cell r="A5" t="str">
            <v>107</v>
          </cell>
          <cell r="B5" t="str">
            <v>Rezultatul reportat</v>
          </cell>
          <cell r="C5">
            <v>0</v>
          </cell>
          <cell r="D5">
            <v>0</v>
          </cell>
        </row>
        <row r="6">
          <cell r="A6" t="str">
            <v>107.</v>
          </cell>
          <cell r="B6" t="str">
            <v>Rezult.report-Pierdere'98</v>
          </cell>
          <cell r="C6">
            <v>0</v>
          </cell>
          <cell r="D6">
            <v>0</v>
          </cell>
        </row>
        <row r="7">
          <cell r="A7" t="str">
            <v>107.98</v>
          </cell>
          <cell r="B7" t="str">
            <v>Rezult.report-Pierdere'98</v>
          </cell>
          <cell r="C7">
            <v>0</v>
          </cell>
          <cell r="D7">
            <v>0</v>
          </cell>
        </row>
        <row r="8">
          <cell r="A8" t="str">
            <v>108</v>
          </cell>
          <cell r="B8" t="str">
            <v>Contul intreprinzatorului</v>
          </cell>
          <cell r="C8">
            <v>0</v>
          </cell>
          <cell r="D8">
            <v>0</v>
          </cell>
        </row>
        <row r="9">
          <cell r="A9" t="str">
            <v>118</v>
          </cell>
          <cell r="B9" t="str">
            <v>Alte fonduri</v>
          </cell>
          <cell r="C9">
            <v>0</v>
          </cell>
          <cell r="D9">
            <v>0</v>
          </cell>
        </row>
        <row r="10">
          <cell r="A10" t="str">
            <v>118.</v>
          </cell>
          <cell r="B10" t="str">
            <v>Alte fond.-surse proprii de finantare</v>
          </cell>
          <cell r="C10">
            <v>0</v>
          </cell>
          <cell r="D10">
            <v>0</v>
          </cell>
        </row>
        <row r="11">
          <cell r="A11" t="str">
            <v>118.01</v>
          </cell>
          <cell r="B11" t="str">
            <v>Alte fond.-surse proprii de finantare</v>
          </cell>
          <cell r="C11">
            <v>0</v>
          </cell>
          <cell r="D11">
            <v>0</v>
          </cell>
        </row>
        <row r="12">
          <cell r="A12" t="str">
            <v>121</v>
          </cell>
          <cell r="B12" t="str">
            <v>Profit si pierdere</v>
          </cell>
          <cell r="C12">
            <v>2770727295.04</v>
          </cell>
          <cell r="D12">
            <v>3180273532.02</v>
          </cell>
        </row>
        <row r="13">
          <cell r="A13" t="str">
            <v>1211</v>
          </cell>
          <cell r="B13" t="str">
            <v>Profit si pierdere exploatare</v>
          </cell>
          <cell r="C13">
            <v>2573666594.04</v>
          </cell>
          <cell r="D13">
            <v>2819911121</v>
          </cell>
        </row>
        <row r="14">
          <cell r="A14" t="str">
            <v>1212</v>
          </cell>
          <cell r="B14" t="str">
            <v>Profit si pierdere finaciar</v>
          </cell>
          <cell r="C14">
            <v>180759349</v>
          </cell>
          <cell r="D14">
            <v>54057036.18</v>
          </cell>
        </row>
        <row r="15">
          <cell r="A15" t="str">
            <v>1213</v>
          </cell>
          <cell r="B15" t="str">
            <v>Profit si pierdere exceptional</v>
          </cell>
          <cell r="C15">
            <v>200000</v>
          </cell>
          <cell r="D15">
            <v>306305374.84</v>
          </cell>
        </row>
        <row r="16">
          <cell r="A16" t="str">
            <v>1215</v>
          </cell>
          <cell r="B16" t="str">
            <v>Impozit pe profit</v>
          </cell>
          <cell r="C16">
            <v>16101352</v>
          </cell>
          <cell r="D16">
            <v>0</v>
          </cell>
        </row>
        <row r="17">
          <cell r="A17" t="str">
            <v>1216</v>
          </cell>
          <cell r="B17" t="str">
            <v>Profit an precedent</v>
          </cell>
          <cell r="C17">
            <v>0</v>
          </cell>
          <cell r="D17">
            <v>0</v>
          </cell>
        </row>
        <row r="18">
          <cell r="A18" t="str">
            <v>129</v>
          </cell>
          <cell r="B18" t="str">
            <v>Repartizarea profitului</v>
          </cell>
          <cell r="C18">
            <v>0</v>
          </cell>
          <cell r="D18">
            <v>0</v>
          </cell>
        </row>
        <row r="19">
          <cell r="A19" t="str">
            <v>129.</v>
          </cell>
          <cell r="B19" t="str">
            <v>Repart. profit an preced.</v>
          </cell>
          <cell r="C19">
            <v>0</v>
          </cell>
          <cell r="D19">
            <v>0</v>
          </cell>
        </row>
        <row r="20">
          <cell r="A20" t="str">
            <v>129.09</v>
          </cell>
          <cell r="B20" t="str">
            <v>Repart. profit an preced.</v>
          </cell>
          <cell r="C20">
            <v>0</v>
          </cell>
          <cell r="D20">
            <v>0</v>
          </cell>
        </row>
        <row r="21">
          <cell r="A21" t="str">
            <v>131</v>
          </cell>
          <cell r="B21" t="str">
            <v>Subventii pentru investitii</v>
          </cell>
          <cell r="C21">
            <v>27161384</v>
          </cell>
          <cell r="D21">
            <v>0</v>
          </cell>
        </row>
        <row r="22">
          <cell r="A22" t="str">
            <v>131.</v>
          </cell>
          <cell r="B22" t="str">
            <v>Subv.ptr.invest.-Erlau</v>
          </cell>
          <cell r="C22">
            <v>27161384</v>
          </cell>
          <cell r="D22">
            <v>0</v>
          </cell>
        </row>
        <row r="23">
          <cell r="A23" t="str">
            <v>131.01</v>
          </cell>
          <cell r="B23" t="str">
            <v>Subv.ptr.invest.-Erlau</v>
          </cell>
          <cell r="C23">
            <v>27161384</v>
          </cell>
          <cell r="D23">
            <v>0</v>
          </cell>
        </row>
        <row r="24">
          <cell r="A24" t="str">
            <v>162</v>
          </cell>
          <cell r="B24" t="str">
            <v>Credit bancar pe term.lung</v>
          </cell>
          <cell r="C24">
            <v>0</v>
          </cell>
          <cell r="D24">
            <v>0</v>
          </cell>
        </row>
        <row r="25">
          <cell r="A25" t="str">
            <v>1621</v>
          </cell>
          <cell r="B25" t="str">
            <v>Credite bancare pe termen lung si mediu</v>
          </cell>
          <cell r="C25">
            <v>0</v>
          </cell>
          <cell r="D25">
            <v>0</v>
          </cell>
        </row>
        <row r="26">
          <cell r="A26" t="str">
            <v>1621.2</v>
          </cell>
          <cell r="B26" t="str">
            <v>Credit bancar pe term.lung</v>
          </cell>
          <cell r="C26">
            <v>0</v>
          </cell>
          <cell r="D26">
            <v>0</v>
          </cell>
        </row>
        <row r="27">
          <cell r="A27" t="str">
            <v>167</v>
          </cell>
          <cell r="B27" t="str">
            <v>Alte imprumuturi si datorii asimilate</v>
          </cell>
          <cell r="C27">
            <v>0</v>
          </cell>
          <cell r="D27">
            <v>0</v>
          </cell>
        </row>
        <row r="28">
          <cell r="A28" t="str">
            <v>167.</v>
          </cell>
          <cell r="B28" t="str">
            <v>Imprumut VOGT AG Erlau</v>
          </cell>
          <cell r="C28">
            <v>0</v>
          </cell>
          <cell r="D28">
            <v>0</v>
          </cell>
        </row>
        <row r="29">
          <cell r="A29" t="str">
            <v>167.01</v>
          </cell>
          <cell r="B29" t="str">
            <v>Imprumut VOGT AG Erlau</v>
          </cell>
          <cell r="C29">
            <v>0</v>
          </cell>
          <cell r="D29">
            <v>0</v>
          </cell>
        </row>
        <row r="30">
          <cell r="A30" t="str">
            <v>201</v>
          </cell>
          <cell r="B30" t="str">
            <v>Cheltuieli de constituire</v>
          </cell>
          <cell r="C30">
            <v>0</v>
          </cell>
          <cell r="D30">
            <v>0</v>
          </cell>
        </row>
        <row r="31">
          <cell r="A31" t="str">
            <v>208</v>
          </cell>
          <cell r="B31" t="str">
            <v>Alte imobilizari necorporale</v>
          </cell>
          <cell r="C31">
            <v>0</v>
          </cell>
          <cell r="D31">
            <v>0</v>
          </cell>
        </row>
        <row r="32">
          <cell r="A32" t="str">
            <v>211</v>
          </cell>
          <cell r="B32" t="str">
            <v>Terenuri</v>
          </cell>
          <cell r="C32">
            <v>0</v>
          </cell>
          <cell r="D32">
            <v>0</v>
          </cell>
        </row>
        <row r="33">
          <cell r="A33" t="str">
            <v>2111</v>
          </cell>
          <cell r="B33" t="str">
            <v>Terenuri</v>
          </cell>
          <cell r="C33">
            <v>0</v>
          </cell>
          <cell r="D33">
            <v>0</v>
          </cell>
        </row>
        <row r="34">
          <cell r="A34" t="str">
            <v>2111.1</v>
          </cell>
          <cell r="B34" t="str">
            <v>Terenuri-Cerbului 1A</v>
          </cell>
          <cell r="C34">
            <v>0</v>
          </cell>
          <cell r="D34">
            <v>0</v>
          </cell>
        </row>
        <row r="35">
          <cell r="A35" t="str">
            <v>212</v>
          </cell>
          <cell r="B35" t="str">
            <v>Mijloace fixe</v>
          </cell>
          <cell r="C35">
            <v>28314829</v>
          </cell>
          <cell r="D35">
            <v>0</v>
          </cell>
        </row>
        <row r="36">
          <cell r="A36" t="str">
            <v>2121</v>
          </cell>
          <cell r="B36" t="str">
            <v>Constructii</v>
          </cell>
          <cell r="C36">
            <v>28314829</v>
          </cell>
          <cell r="D36">
            <v>0</v>
          </cell>
        </row>
        <row r="37">
          <cell r="A37" t="str">
            <v>2122</v>
          </cell>
          <cell r="B37" t="str">
            <v>Echip.tehnologice(masini,utilaje)</v>
          </cell>
          <cell r="C37">
            <v>0</v>
          </cell>
          <cell r="D37">
            <v>0</v>
          </cell>
        </row>
        <row r="38">
          <cell r="A38" t="str">
            <v>2123</v>
          </cell>
          <cell r="B38" t="str">
            <v>Apar.instal.masur,contr,regl.</v>
          </cell>
          <cell r="C38">
            <v>0</v>
          </cell>
          <cell r="D38">
            <v>0</v>
          </cell>
        </row>
        <row r="39">
          <cell r="A39" t="str">
            <v>2124</v>
          </cell>
          <cell r="B39" t="str">
            <v>Mijloace de transport</v>
          </cell>
          <cell r="C39">
            <v>0</v>
          </cell>
          <cell r="D39">
            <v>0</v>
          </cell>
        </row>
        <row r="40">
          <cell r="A40" t="str">
            <v>2125</v>
          </cell>
          <cell r="B40" t="str">
            <v>Mijloace de transport</v>
          </cell>
          <cell r="C40">
            <v>0</v>
          </cell>
          <cell r="D40">
            <v>0</v>
          </cell>
        </row>
        <row r="41">
          <cell r="A41" t="str">
            <v>2126</v>
          </cell>
          <cell r="B41" t="str">
            <v>Mobilier,birotica..alte active</v>
          </cell>
          <cell r="C41">
            <v>0</v>
          </cell>
          <cell r="D41">
            <v>0</v>
          </cell>
        </row>
        <row r="42">
          <cell r="A42" t="str">
            <v>2127</v>
          </cell>
          <cell r="B42" t="str">
            <v>Unelte, accesorii de productie si inventar gospoda</v>
          </cell>
          <cell r="C42">
            <v>0</v>
          </cell>
          <cell r="D42">
            <v>0</v>
          </cell>
        </row>
        <row r="43">
          <cell r="A43" t="str">
            <v>2128</v>
          </cell>
          <cell r="B43" t="str">
            <v>Alte active corporale</v>
          </cell>
          <cell r="C43">
            <v>0</v>
          </cell>
          <cell r="D43">
            <v>0</v>
          </cell>
        </row>
        <row r="44">
          <cell r="A44" t="str">
            <v>231</v>
          </cell>
          <cell r="B44" t="str">
            <v>Imobilizari in curs corporale</v>
          </cell>
          <cell r="C44">
            <v>2281425596</v>
          </cell>
          <cell r="D44">
            <v>28314829</v>
          </cell>
        </row>
        <row r="45">
          <cell r="A45" t="str">
            <v>231.</v>
          </cell>
          <cell r="B45" t="str">
            <v>Grup social</v>
          </cell>
          <cell r="C45">
            <v>2281425596</v>
          </cell>
          <cell r="D45">
            <v>28314829</v>
          </cell>
        </row>
        <row r="46">
          <cell r="A46" t="str">
            <v>231.01</v>
          </cell>
          <cell r="B46" t="str">
            <v>Grup social</v>
          </cell>
          <cell r="C46">
            <v>0</v>
          </cell>
          <cell r="D46">
            <v>0</v>
          </cell>
        </row>
        <row r="47">
          <cell r="A47" t="str">
            <v>231.02</v>
          </cell>
          <cell r="B47" t="str">
            <v>Canalizare exterioara</v>
          </cell>
          <cell r="C47">
            <v>0</v>
          </cell>
          <cell r="D47">
            <v>0</v>
          </cell>
        </row>
        <row r="48">
          <cell r="A48" t="str">
            <v>231.03</v>
          </cell>
          <cell r="B48" t="str">
            <v>Platforma curte</v>
          </cell>
          <cell r="C48">
            <v>0</v>
          </cell>
          <cell r="D48">
            <v>0</v>
          </cell>
        </row>
        <row r="49">
          <cell r="A49" t="str">
            <v>231.04</v>
          </cell>
          <cell r="B49" t="str">
            <v>Platforma exterioara</v>
          </cell>
          <cell r="C49">
            <v>0</v>
          </cell>
          <cell r="D49">
            <v>0</v>
          </cell>
        </row>
        <row r="50">
          <cell r="A50" t="str">
            <v>231.05</v>
          </cell>
          <cell r="B50" t="str">
            <v>Hala Butler I</v>
          </cell>
          <cell r="C50">
            <v>28314829</v>
          </cell>
          <cell r="D50">
            <v>28314829</v>
          </cell>
        </row>
        <row r="51">
          <cell r="A51" t="str">
            <v>231.06</v>
          </cell>
          <cell r="B51" t="str">
            <v>Pod canal centura</v>
          </cell>
          <cell r="C51">
            <v>0</v>
          </cell>
          <cell r="D51">
            <v>0</v>
          </cell>
        </row>
        <row r="52">
          <cell r="A52" t="str">
            <v>231.07</v>
          </cell>
          <cell r="B52" t="str">
            <v>Recipient tampon</v>
          </cell>
          <cell r="C52">
            <v>0</v>
          </cell>
          <cell r="D52">
            <v>0</v>
          </cell>
        </row>
        <row r="53">
          <cell r="A53" t="str">
            <v>231.08</v>
          </cell>
          <cell r="B53" t="str">
            <v>Moderniz.grup adm-tiv</v>
          </cell>
          <cell r="C53">
            <v>0</v>
          </cell>
          <cell r="D53">
            <v>0</v>
          </cell>
        </row>
        <row r="54">
          <cell r="A54" t="str">
            <v>231.09</v>
          </cell>
          <cell r="B54" t="str">
            <v>Put forat</v>
          </cell>
          <cell r="C54">
            <v>0</v>
          </cell>
          <cell r="D54">
            <v>0</v>
          </cell>
        </row>
        <row r="55">
          <cell r="A55" t="str">
            <v>231.10</v>
          </cell>
          <cell r="B55" t="str">
            <v>Rampa incarc.-descarc.</v>
          </cell>
          <cell r="C55">
            <v>0</v>
          </cell>
          <cell r="D55">
            <v>0</v>
          </cell>
        </row>
        <row r="56">
          <cell r="A56" t="str">
            <v>231.11</v>
          </cell>
          <cell r="B56" t="str">
            <v>Hala Butler II</v>
          </cell>
          <cell r="C56">
            <v>1633294678</v>
          </cell>
          <cell r="D56">
            <v>0</v>
          </cell>
        </row>
        <row r="57">
          <cell r="A57" t="str">
            <v>231.12</v>
          </cell>
          <cell r="B57" t="str">
            <v>Instalatie climatizare</v>
          </cell>
          <cell r="C57">
            <v>619816089</v>
          </cell>
          <cell r="D57">
            <v>0</v>
          </cell>
        </row>
        <row r="58">
          <cell r="A58" t="str">
            <v>267</v>
          </cell>
          <cell r="B58" t="str">
            <v>Creante imobilizate</v>
          </cell>
          <cell r="C58">
            <v>0</v>
          </cell>
          <cell r="D58">
            <v>0</v>
          </cell>
        </row>
        <row r="59">
          <cell r="A59" t="str">
            <v>2677</v>
          </cell>
          <cell r="B59" t="str">
            <v>Alte creante imobilizate</v>
          </cell>
          <cell r="C59">
            <v>0</v>
          </cell>
          <cell r="D59">
            <v>0</v>
          </cell>
        </row>
        <row r="60">
          <cell r="A60" t="str">
            <v>280</v>
          </cell>
          <cell r="B60" t="str">
            <v>Amortizari privind imobilizarile necorporale</v>
          </cell>
          <cell r="C60">
            <v>0</v>
          </cell>
          <cell r="D60">
            <v>595000</v>
          </cell>
        </row>
        <row r="61">
          <cell r="A61" t="str">
            <v>2801</v>
          </cell>
          <cell r="B61" t="str">
            <v>Amortizarea cheltuielilor de constituire</v>
          </cell>
          <cell r="C61">
            <v>0</v>
          </cell>
          <cell r="D61">
            <v>0</v>
          </cell>
        </row>
        <row r="62">
          <cell r="A62" t="str">
            <v>2808</v>
          </cell>
          <cell r="B62" t="str">
            <v>Amortizarea altor imobilizari necorporale</v>
          </cell>
          <cell r="C62">
            <v>0</v>
          </cell>
          <cell r="D62">
            <v>595000</v>
          </cell>
        </row>
        <row r="63">
          <cell r="A63" t="str">
            <v>281</v>
          </cell>
          <cell r="B63" t="str">
            <v>Amortizari privind imobilizarile corporale</v>
          </cell>
          <cell r="C63">
            <v>0</v>
          </cell>
          <cell r="D63">
            <v>69819494</v>
          </cell>
        </row>
        <row r="64">
          <cell r="A64" t="str">
            <v>2811</v>
          </cell>
          <cell r="B64" t="str">
            <v>Amortiz.constructiilor</v>
          </cell>
          <cell r="C64">
            <v>0</v>
          </cell>
          <cell r="D64">
            <v>20639137</v>
          </cell>
        </row>
        <row r="65">
          <cell r="A65" t="str">
            <v>2812</v>
          </cell>
          <cell r="B65" t="str">
            <v>Amortiz.echip.tehnologice</v>
          </cell>
          <cell r="C65">
            <v>0</v>
          </cell>
          <cell r="D65">
            <v>545031</v>
          </cell>
        </row>
        <row r="66">
          <cell r="A66" t="str">
            <v>2813</v>
          </cell>
          <cell r="B66" t="str">
            <v>Amortiz.apar,inst.mas,contr,regl.</v>
          </cell>
          <cell r="C66">
            <v>0</v>
          </cell>
          <cell r="D66">
            <v>41347654</v>
          </cell>
        </row>
        <row r="67">
          <cell r="A67" t="str">
            <v>2814</v>
          </cell>
          <cell r="B67" t="str">
            <v>Amortiz.mijl.de transport</v>
          </cell>
          <cell r="C67">
            <v>0</v>
          </cell>
          <cell r="D67">
            <v>5888343</v>
          </cell>
        </row>
        <row r="68">
          <cell r="A68" t="str">
            <v>2815</v>
          </cell>
          <cell r="B68" t="str">
            <v>Amortizarea mijloacelor de transport</v>
          </cell>
          <cell r="C68">
            <v>0</v>
          </cell>
          <cell r="D68">
            <v>0</v>
          </cell>
        </row>
        <row r="69">
          <cell r="A69" t="str">
            <v>2816</v>
          </cell>
          <cell r="B69" t="str">
            <v>Amortiz.mobilier,birotica...</v>
          </cell>
          <cell r="C69">
            <v>0</v>
          </cell>
          <cell r="D69">
            <v>1399329</v>
          </cell>
        </row>
        <row r="70">
          <cell r="A70" t="str">
            <v>2817</v>
          </cell>
          <cell r="B70" t="str">
            <v>Amortiz.unelt,dispoz,mobilier,birot.</v>
          </cell>
          <cell r="C70">
            <v>0</v>
          </cell>
          <cell r="D70">
            <v>0</v>
          </cell>
        </row>
        <row r="71">
          <cell r="A71" t="str">
            <v>2818</v>
          </cell>
          <cell r="B71" t="str">
            <v>Amortizarea accesoriilor de productie si inventaru</v>
          </cell>
          <cell r="C71">
            <v>0</v>
          </cell>
          <cell r="D71">
            <v>0</v>
          </cell>
        </row>
        <row r="72">
          <cell r="A72" t="str">
            <v>301</v>
          </cell>
          <cell r="B72" t="str">
            <v>Materiale consumabile</v>
          </cell>
          <cell r="C72">
            <v>297848146.33</v>
          </cell>
          <cell r="D72">
            <v>376592537.1</v>
          </cell>
        </row>
        <row r="73">
          <cell r="A73" t="str">
            <v>3011</v>
          </cell>
          <cell r="B73" t="str">
            <v>Materiale auxiliare</v>
          </cell>
          <cell r="C73">
            <v>0</v>
          </cell>
          <cell r="D73">
            <v>0</v>
          </cell>
        </row>
        <row r="74">
          <cell r="A74" t="str">
            <v>3011.1</v>
          </cell>
          <cell r="B74" t="str">
            <v>Mater.intretin.-intern</v>
          </cell>
          <cell r="C74">
            <v>0</v>
          </cell>
          <cell r="D74">
            <v>0</v>
          </cell>
        </row>
        <row r="75">
          <cell r="A75" t="str">
            <v>3011.2</v>
          </cell>
          <cell r="B75" t="str">
            <v>Mater.intretinere-VOGT</v>
          </cell>
          <cell r="C75">
            <v>0</v>
          </cell>
          <cell r="D75">
            <v>0</v>
          </cell>
        </row>
        <row r="76">
          <cell r="A76" t="str">
            <v>3012</v>
          </cell>
          <cell r="B76" t="str">
            <v>Combustibili</v>
          </cell>
          <cell r="C76">
            <v>0</v>
          </cell>
          <cell r="D76">
            <v>0</v>
          </cell>
        </row>
        <row r="77">
          <cell r="A77" t="str">
            <v>3014</v>
          </cell>
          <cell r="B77" t="str">
            <v>Piese de schimb</v>
          </cell>
          <cell r="C77">
            <v>63668826.34</v>
          </cell>
          <cell r="D77">
            <v>81770877.95</v>
          </cell>
        </row>
        <row r="78">
          <cell r="A78" t="str">
            <v>3014.1</v>
          </cell>
          <cell r="B78" t="str">
            <v>Piese schimb-intern</v>
          </cell>
          <cell r="C78">
            <v>0</v>
          </cell>
          <cell r="D78">
            <v>0</v>
          </cell>
        </row>
        <row r="79">
          <cell r="A79" t="str">
            <v>3014.2</v>
          </cell>
          <cell r="B79" t="str">
            <v>Piese schimb-VOGT AG</v>
          </cell>
          <cell r="C79">
            <v>63668826.34</v>
          </cell>
          <cell r="D79">
            <v>79171824</v>
          </cell>
        </row>
        <row r="80">
          <cell r="A80" t="str">
            <v>3014.3</v>
          </cell>
          <cell r="B80" t="str">
            <v>Piese schimb-Austria</v>
          </cell>
          <cell r="C80">
            <v>0</v>
          </cell>
          <cell r="D80">
            <v>2599053.75</v>
          </cell>
        </row>
        <row r="81">
          <cell r="A81" t="str">
            <v>3014.4</v>
          </cell>
          <cell r="B81" t="str">
            <v>Piese schimb-Miesau</v>
          </cell>
          <cell r="C81">
            <v>0</v>
          </cell>
          <cell r="D81">
            <v>0.2</v>
          </cell>
        </row>
        <row r="82">
          <cell r="A82" t="str">
            <v>3018</v>
          </cell>
          <cell r="B82" t="str">
            <v>Alte materiale consumabile</v>
          </cell>
          <cell r="C82">
            <v>234179319.99</v>
          </cell>
          <cell r="D82">
            <v>294821659.15</v>
          </cell>
        </row>
        <row r="83">
          <cell r="A83" t="str">
            <v>3018.1</v>
          </cell>
          <cell r="B83" t="str">
            <v>Alte mat.consum.-intern</v>
          </cell>
          <cell r="C83">
            <v>0</v>
          </cell>
          <cell r="D83">
            <v>2921382</v>
          </cell>
        </row>
        <row r="84">
          <cell r="A84" t="str">
            <v>3018.2</v>
          </cell>
          <cell r="B84" t="str">
            <v>Alte mat.consum.-VOGT AG</v>
          </cell>
          <cell r="C84">
            <v>218975768.8</v>
          </cell>
          <cell r="D84">
            <v>276776041</v>
          </cell>
        </row>
        <row r="85">
          <cell r="A85" t="str">
            <v>3018.3</v>
          </cell>
          <cell r="B85" t="str">
            <v>Alte mat.consum.-Austria</v>
          </cell>
          <cell r="C85">
            <v>15203551.19</v>
          </cell>
          <cell r="D85">
            <v>15106547</v>
          </cell>
        </row>
        <row r="86">
          <cell r="A86" t="str">
            <v>3018.4</v>
          </cell>
          <cell r="B86" t="str">
            <v>Alte mat.consum.-Miesau</v>
          </cell>
          <cell r="C86">
            <v>0</v>
          </cell>
          <cell r="D86">
            <v>17689.15</v>
          </cell>
        </row>
        <row r="87">
          <cell r="A87" t="str">
            <v>321</v>
          </cell>
          <cell r="B87" t="str">
            <v>Obiecte de inventar</v>
          </cell>
          <cell r="C87">
            <v>18437299.15</v>
          </cell>
          <cell r="D87">
            <v>0</v>
          </cell>
        </row>
        <row r="88">
          <cell r="A88" t="str">
            <v>321.</v>
          </cell>
          <cell r="B88" t="str">
            <v>Obiecte inventar-intern</v>
          </cell>
          <cell r="C88">
            <v>18437299.15</v>
          </cell>
          <cell r="D88">
            <v>0</v>
          </cell>
        </row>
        <row r="89">
          <cell r="A89" t="str">
            <v>321..3</v>
          </cell>
          <cell r="B89" t="str">
            <v>Obiecte inventar-intern</v>
          </cell>
          <cell r="C89">
            <v>0</v>
          </cell>
          <cell r="D89">
            <v>0</v>
          </cell>
        </row>
        <row r="90">
          <cell r="A90" t="str">
            <v>321.01</v>
          </cell>
          <cell r="B90" t="str">
            <v>Obiecte inventar-intern</v>
          </cell>
          <cell r="C90">
            <v>0</v>
          </cell>
          <cell r="D90">
            <v>0</v>
          </cell>
        </row>
        <row r="91">
          <cell r="A91" t="str">
            <v>321.02</v>
          </cell>
          <cell r="B91" t="str">
            <v>Obiecte invent.-VOGT AG</v>
          </cell>
          <cell r="C91">
            <v>6034321.15</v>
          </cell>
          <cell r="D91">
            <v>0</v>
          </cell>
        </row>
        <row r="92">
          <cell r="A92" t="str">
            <v>321.03</v>
          </cell>
          <cell r="B92" t="str">
            <v>Obiecte inventar-VOGT Austria</v>
          </cell>
          <cell r="C92">
            <v>12402978</v>
          </cell>
          <cell r="D92">
            <v>0</v>
          </cell>
        </row>
        <row r="93">
          <cell r="A93" t="str">
            <v>322</v>
          </cell>
          <cell r="B93" t="str">
            <v>Uzura obiectelor de inventar</v>
          </cell>
          <cell r="C93">
            <v>0</v>
          </cell>
          <cell r="D93">
            <v>0</v>
          </cell>
        </row>
        <row r="94">
          <cell r="A94" t="str">
            <v>378</v>
          </cell>
          <cell r="B94" t="str">
            <v>Diferente de pret la marfuri</v>
          </cell>
          <cell r="C94">
            <v>0</v>
          </cell>
          <cell r="D94">
            <v>0</v>
          </cell>
        </row>
        <row r="95">
          <cell r="A95" t="str">
            <v>401</v>
          </cell>
          <cell r="B95" t="str">
            <v>Furnizori</v>
          </cell>
          <cell r="C95">
            <v>227256997</v>
          </cell>
          <cell r="D95">
            <v>319872524</v>
          </cell>
        </row>
        <row r="96">
          <cell r="A96" t="str">
            <v>401.</v>
          </cell>
          <cell r="B96" t="str">
            <v>VOGT AG-Erlau</v>
          </cell>
          <cell r="C96">
            <v>227256997</v>
          </cell>
          <cell r="D96">
            <v>319872524</v>
          </cell>
        </row>
        <row r="97">
          <cell r="A97" t="str">
            <v>401.01</v>
          </cell>
          <cell r="B97" t="str">
            <v>VOGT AG-Erlau</v>
          </cell>
          <cell r="C97">
            <v>0</v>
          </cell>
          <cell r="D97">
            <v>144477310</v>
          </cell>
        </row>
        <row r="98">
          <cell r="A98" t="str">
            <v>401.98</v>
          </cell>
          <cell r="B98" t="str">
            <v>Furnizori interni</v>
          </cell>
          <cell r="C98">
            <v>218728205</v>
          </cell>
          <cell r="D98">
            <v>167015214</v>
          </cell>
        </row>
        <row r="99">
          <cell r="A99" t="str">
            <v>401.99</v>
          </cell>
          <cell r="B99" t="str">
            <v>Colaboratori</v>
          </cell>
          <cell r="C99">
            <v>8528792</v>
          </cell>
          <cell r="D99">
            <v>8380000</v>
          </cell>
        </row>
        <row r="100">
          <cell r="A100" t="str">
            <v>404</v>
          </cell>
          <cell r="B100" t="str">
            <v>Furnizori de imobilizari</v>
          </cell>
          <cell r="C100">
            <v>1660603389</v>
          </cell>
          <cell r="D100">
            <v>1583253389</v>
          </cell>
        </row>
        <row r="101">
          <cell r="A101" t="str">
            <v>404.</v>
          </cell>
          <cell r="B101" t="str">
            <v>Furniz.imobiliz.-intern</v>
          </cell>
          <cell r="C101">
            <v>1660603389</v>
          </cell>
          <cell r="D101">
            <v>1583253389</v>
          </cell>
        </row>
        <row r="102">
          <cell r="A102" t="str">
            <v>404.98</v>
          </cell>
          <cell r="B102" t="str">
            <v>Furniz.imobiliz.-intern</v>
          </cell>
          <cell r="C102">
            <v>1660603389</v>
          </cell>
          <cell r="D102">
            <v>1583253389</v>
          </cell>
        </row>
        <row r="103">
          <cell r="A103" t="str">
            <v>409</v>
          </cell>
          <cell r="B103" t="str">
            <v>Avansuri acordate furnizorilor</v>
          </cell>
          <cell r="C103">
            <v>669783907</v>
          </cell>
          <cell r="D103">
            <v>1614176421</v>
          </cell>
        </row>
        <row r="104">
          <cell r="A104" t="str">
            <v>409.</v>
          </cell>
          <cell r="B104" t="str">
            <v>Avans.furniz.-interni</v>
          </cell>
          <cell r="C104">
            <v>669783907</v>
          </cell>
          <cell r="D104">
            <v>1614176421</v>
          </cell>
        </row>
        <row r="105">
          <cell r="A105" t="str">
            <v>409.98</v>
          </cell>
          <cell r="B105" t="str">
            <v>Avans.furniz.-interni</v>
          </cell>
          <cell r="C105">
            <v>669783907</v>
          </cell>
          <cell r="D105">
            <v>1614176421</v>
          </cell>
        </row>
        <row r="106">
          <cell r="A106" t="str">
            <v>411</v>
          </cell>
          <cell r="B106" t="str">
            <v>Clienti</v>
          </cell>
          <cell r="C106">
            <v>2798145940</v>
          </cell>
          <cell r="D106">
            <v>2022302623</v>
          </cell>
        </row>
        <row r="107">
          <cell r="A107" t="str">
            <v>411.</v>
          </cell>
          <cell r="B107" t="str">
            <v>VOGT AG Erlau</v>
          </cell>
          <cell r="C107">
            <v>2798145940</v>
          </cell>
          <cell r="D107">
            <v>2022302623</v>
          </cell>
        </row>
        <row r="108">
          <cell r="A108" t="str">
            <v>411.01</v>
          </cell>
          <cell r="B108" t="str">
            <v>VOGT AG Erlau</v>
          </cell>
          <cell r="C108">
            <v>1971853551</v>
          </cell>
          <cell r="D108">
            <v>1487883400</v>
          </cell>
        </row>
        <row r="109">
          <cell r="A109" t="str">
            <v>411.02</v>
          </cell>
          <cell r="B109" t="str">
            <v>VOGT Austria</v>
          </cell>
          <cell r="C109">
            <v>794606220</v>
          </cell>
          <cell r="D109">
            <v>502733054</v>
          </cell>
        </row>
        <row r="110">
          <cell r="A110" t="str">
            <v>411.03</v>
          </cell>
          <cell r="B110" t="str">
            <v>VOGT Miesau</v>
          </cell>
          <cell r="C110">
            <v>4251700</v>
          </cell>
          <cell r="D110">
            <v>4251700</v>
          </cell>
        </row>
        <row r="111">
          <cell r="A111" t="str">
            <v>411.98</v>
          </cell>
          <cell r="B111" t="str">
            <v>Clienti intern</v>
          </cell>
          <cell r="C111">
            <v>27434469</v>
          </cell>
          <cell r="D111">
            <v>27434469</v>
          </cell>
        </row>
        <row r="112">
          <cell r="A112" t="str">
            <v>419</v>
          </cell>
          <cell r="B112" t="str">
            <v>Clienti - creditori</v>
          </cell>
          <cell r="C112">
            <v>0</v>
          </cell>
          <cell r="D112">
            <v>0</v>
          </cell>
        </row>
        <row r="113">
          <cell r="A113" t="str">
            <v>419.</v>
          </cell>
          <cell r="B113" t="str">
            <v>Clienti-credit./VOGT AG</v>
          </cell>
          <cell r="C113">
            <v>0</v>
          </cell>
          <cell r="D113">
            <v>0</v>
          </cell>
        </row>
        <row r="114">
          <cell r="A114" t="str">
            <v>419.01</v>
          </cell>
          <cell r="B114" t="str">
            <v>Clienti-credit./VOGT AG</v>
          </cell>
          <cell r="C114">
            <v>0</v>
          </cell>
          <cell r="D114">
            <v>0</v>
          </cell>
        </row>
        <row r="115">
          <cell r="A115" t="str">
            <v>421</v>
          </cell>
          <cell r="B115" t="str">
            <v>Personal-remuneratii datorate</v>
          </cell>
          <cell r="C115">
            <v>1163534726</v>
          </cell>
          <cell r="D115">
            <v>1167991371</v>
          </cell>
        </row>
        <row r="116">
          <cell r="A116" t="str">
            <v>423</v>
          </cell>
          <cell r="B116" t="str">
            <v>Personal-ajutoare materiale datorate</v>
          </cell>
          <cell r="C116">
            <v>59580061</v>
          </cell>
          <cell r="D116">
            <v>61126529</v>
          </cell>
        </row>
        <row r="117">
          <cell r="A117" t="str">
            <v>423.</v>
          </cell>
          <cell r="B117" t="str">
            <v>Indemnizatii de boala</v>
          </cell>
          <cell r="C117">
            <v>59580061</v>
          </cell>
          <cell r="D117">
            <v>61126529</v>
          </cell>
        </row>
        <row r="118">
          <cell r="A118" t="str">
            <v>423.01</v>
          </cell>
          <cell r="B118" t="str">
            <v>Indemnizatii de boala</v>
          </cell>
          <cell r="C118">
            <v>59580061</v>
          </cell>
          <cell r="D118">
            <v>61126529</v>
          </cell>
        </row>
        <row r="119">
          <cell r="A119" t="str">
            <v>423.02</v>
          </cell>
          <cell r="B119" t="str">
            <v>Indemnizatii de deces</v>
          </cell>
          <cell r="C119">
            <v>0</v>
          </cell>
          <cell r="D119">
            <v>0</v>
          </cell>
        </row>
        <row r="120">
          <cell r="A120" t="str">
            <v>425</v>
          </cell>
          <cell r="B120" t="str">
            <v>Avansuri acordate personalului</v>
          </cell>
          <cell r="C120">
            <v>432792327</v>
          </cell>
          <cell r="D120">
            <v>423322327</v>
          </cell>
        </row>
        <row r="121">
          <cell r="A121" t="str">
            <v>425.</v>
          </cell>
          <cell r="B121" t="str">
            <v>Avans salarii</v>
          </cell>
          <cell r="C121">
            <v>432792327</v>
          </cell>
          <cell r="D121">
            <v>423322327</v>
          </cell>
        </row>
        <row r="122">
          <cell r="A122" t="str">
            <v>425.01</v>
          </cell>
          <cell r="B122" t="str">
            <v>Avans salarii</v>
          </cell>
          <cell r="C122">
            <v>341992327</v>
          </cell>
          <cell r="D122">
            <v>342592327</v>
          </cell>
        </row>
        <row r="123">
          <cell r="A123" t="str">
            <v>425.02</v>
          </cell>
          <cell r="B123" t="str">
            <v>Avans concediu odihna</v>
          </cell>
          <cell r="C123">
            <v>90800000</v>
          </cell>
          <cell r="D123">
            <v>80730000</v>
          </cell>
        </row>
        <row r="124">
          <cell r="A124" t="str">
            <v>425.03</v>
          </cell>
          <cell r="B124" t="str">
            <v>Alte avansuri</v>
          </cell>
          <cell r="C124">
            <v>0</v>
          </cell>
          <cell r="D124">
            <v>0</v>
          </cell>
        </row>
        <row r="125">
          <cell r="A125" t="str">
            <v>427</v>
          </cell>
          <cell r="B125" t="str">
            <v>Retineri din remuneratii datorate tertilor</v>
          </cell>
          <cell r="C125">
            <v>13221000</v>
          </cell>
          <cell r="D125">
            <v>11333863</v>
          </cell>
        </row>
        <row r="126">
          <cell r="A126" t="str">
            <v>427.</v>
          </cell>
          <cell r="B126" t="str">
            <v>B.I.R. Jimbolia</v>
          </cell>
          <cell r="C126">
            <v>13221000</v>
          </cell>
          <cell r="D126">
            <v>11333863</v>
          </cell>
        </row>
        <row r="127">
          <cell r="A127" t="str">
            <v>427.01</v>
          </cell>
          <cell r="B127" t="str">
            <v>B.I.R. Jimbolia</v>
          </cell>
          <cell r="C127">
            <v>6321000</v>
          </cell>
          <cell r="D127">
            <v>4183863</v>
          </cell>
        </row>
        <row r="128">
          <cell r="A128" t="str">
            <v>427.02</v>
          </cell>
          <cell r="B128" t="str">
            <v>Banca de credit coop.-Jimbolia</v>
          </cell>
          <cell r="C128">
            <v>5300000</v>
          </cell>
          <cell r="D128">
            <v>5050000</v>
          </cell>
        </row>
        <row r="129">
          <cell r="A129" t="str">
            <v>427.03</v>
          </cell>
          <cell r="B129" t="str">
            <v>CEC Timisoara</v>
          </cell>
          <cell r="C129">
            <v>0</v>
          </cell>
          <cell r="D129">
            <v>0</v>
          </cell>
        </row>
        <row r="130">
          <cell r="A130" t="str">
            <v>427.04</v>
          </cell>
          <cell r="B130" t="str">
            <v>Bancpost SA Timisoara</v>
          </cell>
          <cell r="C130">
            <v>0</v>
          </cell>
          <cell r="D130">
            <v>0</v>
          </cell>
        </row>
        <row r="131">
          <cell r="A131" t="str">
            <v>427.05</v>
          </cell>
          <cell r="B131" t="str">
            <v>Jimapaterm Serv SA Jimbolia</v>
          </cell>
          <cell r="C131">
            <v>300000</v>
          </cell>
          <cell r="D131">
            <v>200000</v>
          </cell>
        </row>
        <row r="132">
          <cell r="A132" t="str">
            <v>427.06</v>
          </cell>
          <cell r="B132" t="str">
            <v>Coop.Credit Carpinis</v>
          </cell>
          <cell r="C132">
            <v>0</v>
          </cell>
          <cell r="D132">
            <v>500000</v>
          </cell>
        </row>
        <row r="133">
          <cell r="A133" t="str">
            <v>427.07</v>
          </cell>
          <cell r="B133" t="str">
            <v>Trezor Jimbolia</v>
          </cell>
          <cell r="C133">
            <v>200000</v>
          </cell>
          <cell r="D133">
            <v>200000</v>
          </cell>
        </row>
        <row r="134">
          <cell r="A134" t="str">
            <v>427.08</v>
          </cell>
          <cell r="B134" t="str">
            <v>Pati Product SRL</v>
          </cell>
          <cell r="C134">
            <v>900000</v>
          </cell>
          <cell r="D134">
            <v>900000</v>
          </cell>
        </row>
        <row r="135">
          <cell r="A135" t="str">
            <v>427.09</v>
          </cell>
          <cell r="B135" t="str">
            <v>Primaria Jimbolia</v>
          </cell>
          <cell r="C135">
            <v>200000</v>
          </cell>
          <cell r="D135">
            <v>300000</v>
          </cell>
        </row>
        <row r="136">
          <cell r="A136" t="str">
            <v>428</v>
          </cell>
          <cell r="B136" t="str">
            <v>Alte datorii si creante in legatura cu personalul</v>
          </cell>
          <cell r="C136">
            <v>253548</v>
          </cell>
          <cell r="D136">
            <v>-46972</v>
          </cell>
        </row>
        <row r="137">
          <cell r="A137" t="str">
            <v>4282</v>
          </cell>
          <cell r="B137" t="str">
            <v>Alte creante in legatura cu personalul</v>
          </cell>
          <cell r="C137">
            <v>253548</v>
          </cell>
          <cell r="D137">
            <v>-46972</v>
          </cell>
        </row>
        <row r="138">
          <cell r="A138" t="str">
            <v>431</v>
          </cell>
          <cell r="B138" t="str">
            <v>Asigurari sociale</v>
          </cell>
          <cell r="C138">
            <v>559668358</v>
          </cell>
          <cell r="D138">
            <v>577167741</v>
          </cell>
        </row>
        <row r="139">
          <cell r="A139" t="str">
            <v>4311</v>
          </cell>
          <cell r="B139" t="str">
            <v>Contributia unitatii la asigurarile sociale</v>
          </cell>
          <cell r="C139">
            <v>506732946</v>
          </cell>
          <cell r="D139">
            <v>521813918</v>
          </cell>
        </row>
        <row r="140">
          <cell r="A140" t="str">
            <v>4311.1</v>
          </cell>
          <cell r="B140" t="str">
            <v>C.A.S.-30%</v>
          </cell>
          <cell r="C140">
            <v>340800661</v>
          </cell>
          <cell r="D140">
            <v>350397411</v>
          </cell>
        </row>
        <row r="141">
          <cell r="A141" t="str">
            <v>4311.2</v>
          </cell>
          <cell r="B141" t="str">
            <v>Contr.7% sanat.-angajator</v>
          </cell>
          <cell r="C141">
            <v>80868245</v>
          </cell>
          <cell r="D141">
            <v>83527500</v>
          </cell>
        </row>
        <row r="142">
          <cell r="A142" t="str">
            <v>4311.3</v>
          </cell>
          <cell r="B142" t="str">
            <v>Contr.7% sanat.-asigurati</v>
          </cell>
          <cell r="C142">
            <v>85064040</v>
          </cell>
          <cell r="D142">
            <v>87889007</v>
          </cell>
        </row>
        <row r="143">
          <cell r="A143" t="str">
            <v>4312</v>
          </cell>
          <cell r="B143" t="str">
            <v>Contrib.5% pensia suplim.</v>
          </cell>
          <cell r="C143">
            <v>52935412</v>
          </cell>
          <cell r="D143">
            <v>55353823</v>
          </cell>
        </row>
        <row r="144">
          <cell r="A144" t="str">
            <v>437</v>
          </cell>
          <cell r="B144" t="str">
            <v>Ajutor de somaj</v>
          </cell>
          <cell r="C144">
            <v>68474491</v>
          </cell>
          <cell r="D144">
            <v>70611939</v>
          </cell>
        </row>
        <row r="145">
          <cell r="A145" t="str">
            <v>4371</v>
          </cell>
          <cell r="B145" t="str">
            <v>Contrib.5% somaj unitate</v>
          </cell>
          <cell r="C145">
            <v>57643659</v>
          </cell>
          <cell r="D145">
            <v>59243500</v>
          </cell>
        </row>
        <row r="146">
          <cell r="A146" t="str">
            <v>4372</v>
          </cell>
          <cell r="B146" t="str">
            <v>Contrib.1% somaj personal</v>
          </cell>
          <cell r="C146">
            <v>10830832</v>
          </cell>
          <cell r="D146">
            <v>11368439</v>
          </cell>
        </row>
        <row r="147">
          <cell r="A147" t="str">
            <v>441</v>
          </cell>
          <cell r="B147" t="str">
            <v>Impozitul pe profit</v>
          </cell>
          <cell r="C147">
            <v>0</v>
          </cell>
          <cell r="D147">
            <v>16101352</v>
          </cell>
        </row>
        <row r="148">
          <cell r="A148" t="str">
            <v>442</v>
          </cell>
          <cell r="B148" t="str">
            <v>Taxa pe valoarea adaugata</v>
          </cell>
          <cell r="C148">
            <v>713940487.92</v>
          </cell>
          <cell r="D148">
            <v>897725158.96</v>
          </cell>
        </row>
        <row r="149">
          <cell r="A149" t="str">
            <v>4424</v>
          </cell>
          <cell r="B149" t="str">
            <v>TVA de recuperat</v>
          </cell>
          <cell r="C149">
            <v>352589950.96</v>
          </cell>
          <cell r="D149">
            <v>536374622</v>
          </cell>
        </row>
        <row r="150">
          <cell r="A150" t="str">
            <v>4426</v>
          </cell>
          <cell r="B150" t="str">
            <v>TVA deductibila</v>
          </cell>
          <cell r="C150">
            <v>356970243.96</v>
          </cell>
          <cell r="D150">
            <v>356970243.96</v>
          </cell>
        </row>
        <row r="151">
          <cell r="A151" t="str">
            <v>4427</v>
          </cell>
          <cell r="B151" t="str">
            <v>TVA colectata</v>
          </cell>
          <cell r="C151">
            <v>4380293</v>
          </cell>
          <cell r="D151">
            <v>4380293</v>
          </cell>
        </row>
        <row r="152">
          <cell r="A152" t="str">
            <v>444</v>
          </cell>
          <cell r="B152" t="str">
            <v>Impozitul pe salarii</v>
          </cell>
          <cell r="C152">
            <v>82978155</v>
          </cell>
          <cell r="D152">
            <v>71640407</v>
          </cell>
        </row>
        <row r="153">
          <cell r="A153" t="str">
            <v>445</v>
          </cell>
          <cell r="B153" t="str">
            <v>Subventii</v>
          </cell>
          <cell r="C153">
            <v>0</v>
          </cell>
          <cell r="D153">
            <v>0</v>
          </cell>
        </row>
        <row r="154">
          <cell r="A154" t="str">
            <v>445.</v>
          </cell>
          <cell r="B154" t="str">
            <v>Subventii-Erlau</v>
          </cell>
          <cell r="C154">
            <v>0</v>
          </cell>
          <cell r="D154">
            <v>0</v>
          </cell>
        </row>
        <row r="155">
          <cell r="A155" t="str">
            <v>445.01</v>
          </cell>
          <cell r="B155" t="str">
            <v>Subventii-Erlau</v>
          </cell>
          <cell r="C155">
            <v>0</v>
          </cell>
          <cell r="D155">
            <v>0</v>
          </cell>
        </row>
        <row r="156">
          <cell r="A156" t="str">
            <v>446</v>
          </cell>
          <cell r="B156" t="str">
            <v>Alte impozite, taxe si varsaminte asimilate</v>
          </cell>
          <cell r="C156">
            <v>123010869</v>
          </cell>
          <cell r="D156">
            <v>101293561</v>
          </cell>
        </row>
        <row r="157">
          <cell r="A157" t="str">
            <v>446.</v>
          </cell>
          <cell r="B157" t="str">
            <v>Taxa vamala</v>
          </cell>
          <cell r="C157">
            <v>123010869</v>
          </cell>
          <cell r="D157">
            <v>101293561</v>
          </cell>
        </row>
        <row r="158">
          <cell r="A158" t="str">
            <v>446.01</v>
          </cell>
          <cell r="B158" t="str">
            <v>Taxa vamala</v>
          </cell>
          <cell r="C158">
            <v>39878498</v>
          </cell>
          <cell r="D158">
            <v>39878498</v>
          </cell>
        </row>
        <row r="159">
          <cell r="A159" t="str">
            <v>446.02</v>
          </cell>
          <cell r="B159" t="str">
            <v>Comision vamal</v>
          </cell>
          <cell r="C159">
            <v>1291701</v>
          </cell>
          <cell r="D159">
            <v>1291701</v>
          </cell>
        </row>
        <row r="160">
          <cell r="A160" t="str">
            <v>446.03</v>
          </cell>
          <cell r="B160" t="str">
            <v>TVA datorat la importuri</v>
          </cell>
          <cell r="C160">
            <v>60123362</v>
          </cell>
          <cell r="D160">
            <v>60123362</v>
          </cell>
        </row>
        <row r="161">
          <cell r="A161" t="str">
            <v>446.04</v>
          </cell>
          <cell r="B161" t="str">
            <v>Taxa firma</v>
          </cell>
          <cell r="C161">
            <v>0</v>
          </cell>
          <cell r="D161">
            <v>0</v>
          </cell>
        </row>
        <row r="162">
          <cell r="A162" t="str">
            <v>446.05</v>
          </cell>
          <cell r="B162" t="str">
            <v>Taxa mijloace transport</v>
          </cell>
          <cell r="C162">
            <v>84000</v>
          </cell>
          <cell r="D162">
            <v>0</v>
          </cell>
        </row>
        <row r="163">
          <cell r="A163" t="str">
            <v>446.06</v>
          </cell>
          <cell r="B163" t="str">
            <v>Accize</v>
          </cell>
          <cell r="C163">
            <v>0</v>
          </cell>
          <cell r="D163">
            <v>0</v>
          </cell>
        </row>
        <row r="164">
          <cell r="A164" t="str">
            <v>446.07</v>
          </cell>
          <cell r="B164" t="str">
            <v>Taxa de timbru</v>
          </cell>
          <cell r="C164">
            <v>0</v>
          </cell>
          <cell r="D164">
            <v>0</v>
          </cell>
        </row>
        <row r="165">
          <cell r="A165" t="str">
            <v>446.08</v>
          </cell>
          <cell r="B165" t="str">
            <v>Taxa concesionare teren</v>
          </cell>
          <cell r="C165">
            <v>0</v>
          </cell>
          <cell r="D165">
            <v>0</v>
          </cell>
        </row>
        <row r="166">
          <cell r="A166" t="str">
            <v>446.09</v>
          </cell>
          <cell r="B166" t="str">
            <v>Taxa fond special drumuri</v>
          </cell>
          <cell r="C166">
            <v>0</v>
          </cell>
          <cell r="D166">
            <v>0</v>
          </cell>
        </row>
        <row r="167">
          <cell r="A167" t="str">
            <v>446.10</v>
          </cell>
          <cell r="B167" t="str">
            <v>Impozit venit colaboratori</v>
          </cell>
          <cell r="C167">
            <v>0</v>
          </cell>
          <cell r="D167">
            <v>0</v>
          </cell>
        </row>
        <row r="168">
          <cell r="A168" t="str">
            <v>446.11</v>
          </cell>
          <cell r="B168" t="str">
            <v>Impozit cladiri</v>
          </cell>
          <cell r="C168">
            <v>21422370</v>
          </cell>
          <cell r="D168">
            <v>0</v>
          </cell>
        </row>
        <row r="169">
          <cell r="A169" t="str">
            <v>446.12</v>
          </cell>
          <cell r="B169" t="str">
            <v>Taxa autoriz.constructii</v>
          </cell>
          <cell r="C169">
            <v>0</v>
          </cell>
          <cell r="D169">
            <v>0</v>
          </cell>
        </row>
        <row r="170">
          <cell r="A170" t="str">
            <v>446.13</v>
          </cell>
          <cell r="B170" t="str">
            <v>Impozit pe redeventa</v>
          </cell>
          <cell r="C170">
            <v>0</v>
          </cell>
          <cell r="D170">
            <v>0</v>
          </cell>
        </row>
        <row r="171">
          <cell r="A171" t="str">
            <v>446.14</v>
          </cell>
          <cell r="B171" t="str">
            <v>Impozit dobanda/nerezid.</v>
          </cell>
          <cell r="C171">
            <v>0</v>
          </cell>
          <cell r="D171">
            <v>0</v>
          </cell>
        </row>
        <row r="172">
          <cell r="A172" t="str">
            <v>446.15</v>
          </cell>
          <cell r="B172" t="str">
            <v>Alte impozite, taxe si varsaminte asimilate</v>
          </cell>
          <cell r="C172">
            <v>0</v>
          </cell>
          <cell r="D172">
            <v>0</v>
          </cell>
        </row>
        <row r="173">
          <cell r="A173" t="str">
            <v>446.16</v>
          </cell>
          <cell r="B173" t="str">
            <v>Impozit teren</v>
          </cell>
          <cell r="C173">
            <v>210938</v>
          </cell>
          <cell r="D173">
            <v>0</v>
          </cell>
        </row>
        <row r="174">
          <cell r="A174" t="str">
            <v>446.99</v>
          </cell>
          <cell r="B174" t="str">
            <v>Alte impoz.,taxe si vars.asimilate</v>
          </cell>
          <cell r="C174">
            <v>0</v>
          </cell>
          <cell r="D174">
            <v>0</v>
          </cell>
        </row>
        <row r="175">
          <cell r="A175" t="str">
            <v>447</v>
          </cell>
          <cell r="B175" t="str">
            <v>Fonduri speciale - taxe si varsaminte asimilate</v>
          </cell>
          <cell r="C175">
            <v>84752828</v>
          </cell>
          <cell r="D175">
            <v>87281425</v>
          </cell>
        </row>
        <row r="176">
          <cell r="A176" t="str">
            <v>447.</v>
          </cell>
          <cell r="B176" t="str">
            <v>Contrib.3% fd.solidarit.soc.</v>
          </cell>
          <cell r="C176">
            <v>84752828</v>
          </cell>
          <cell r="D176">
            <v>87281425</v>
          </cell>
        </row>
        <row r="177">
          <cell r="A177" t="str">
            <v>447.01</v>
          </cell>
          <cell r="B177" t="str">
            <v>Contrib.3% fd.solidarit.soc.</v>
          </cell>
          <cell r="C177">
            <v>53048815</v>
          </cell>
          <cell r="D177">
            <v>54697500</v>
          </cell>
        </row>
        <row r="178">
          <cell r="A178" t="str">
            <v>447.02</v>
          </cell>
          <cell r="B178" t="str">
            <v>Contrib.2% invatamant</v>
          </cell>
          <cell r="C178">
            <v>23057464</v>
          </cell>
          <cell r="D178">
            <v>23697400</v>
          </cell>
        </row>
        <row r="179">
          <cell r="A179" t="str">
            <v>447.03</v>
          </cell>
          <cell r="B179" t="str">
            <v>Comision 0,25% DPMOS</v>
          </cell>
          <cell r="C179">
            <v>8646549</v>
          </cell>
          <cell r="D179">
            <v>8886525</v>
          </cell>
        </row>
        <row r="180">
          <cell r="A180" t="str">
            <v>447O</v>
          </cell>
          <cell r="B180" t="str">
            <v>Contul 447 folosit anterior</v>
          </cell>
          <cell r="C180">
            <v>0</v>
          </cell>
          <cell r="D180">
            <v>0</v>
          </cell>
        </row>
        <row r="181">
          <cell r="A181" t="str">
            <v>448</v>
          </cell>
          <cell r="B181" t="str">
            <v>Alte datorii si creante cu bugetul statului</v>
          </cell>
          <cell r="C181">
            <v>0</v>
          </cell>
          <cell r="D181">
            <v>0</v>
          </cell>
        </row>
        <row r="182">
          <cell r="A182" t="str">
            <v>4481</v>
          </cell>
          <cell r="B182" t="str">
            <v>Alte datorii fata de bugetul statului</v>
          </cell>
          <cell r="C182">
            <v>0</v>
          </cell>
          <cell r="D182">
            <v>0</v>
          </cell>
        </row>
        <row r="183">
          <cell r="A183" t="str">
            <v>456</v>
          </cell>
          <cell r="B183" t="str">
            <v>Decontari cu asociatii privind capitalul</v>
          </cell>
          <cell r="C183">
            <v>0</v>
          </cell>
          <cell r="D183">
            <v>0</v>
          </cell>
        </row>
        <row r="184">
          <cell r="A184" t="str">
            <v>456.</v>
          </cell>
          <cell r="B184" t="str">
            <v>Decont.cu asoc.priv.capitalul-VOGT</v>
          </cell>
          <cell r="C184">
            <v>0</v>
          </cell>
          <cell r="D184">
            <v>0</v>
          </cell>
        </row>
        <row r="185">
          <cell r="A185" t="str">
            <v>456.01</v>
          </cell>
          <cell r="B185" t="str">
            <v>Decont.cu asoc.priv.capitalul-VOGT</v>
          </cell>
          <cell r="C185">
            <v>0</v>
          </cell>
          <cell r="D185">
            <v>0</v>
          </cell>
        </row>
        <row r="186">
          <cell r="A186" t="str">
            <v>461</v>
          </cell>
          <cell r="B186" t="str">
            <v>Debitori diversi</v>
          </cell>
          <cell r="C186">
            <v>20673678</v>
          </cell>
          <cell r="D186">
            <v>180868123</v>
          </cell>
        </row>
        <row r="187">
          <cell r="A187" t="str">
            <v>462</v>
          </cell>
          <cell r="B187" t="str">
            <v>Creditori diversi</v>
          </cell>
          <cell r="C187">
            <v>0</v>
          </cell>
          <cell r="D187">
            <v>0</v>
          </cell>
        </row>
        <row r="188">
          <cell r="A188" t="str">
            <v>471</v>
          </cell>
          <cell r="B188" t="str">
            <v>Cheltuieli inregistrate in avans</v>
          </cell>
          <cell r="C188">
            <v>1194000</v>
          </cell>
          <cell r="D188">
            <v>7795753</v>
          </cell>
        </row>
        <row r="189">
          <cell r="A189" t="str">
            <v>471.</v>
          </cell>
          <cell r="B189" t="str">
            <v>Chelt.in avans-abonamente</v>
          </cell>
          <cell r="C189">
            <v>1194000</v>
          </cell>
          <cell r="D189">
            <v>7795753</v>
          </cell>
        </row>
        <row r="190">
          <cell r="A190" t="str">
            <v>471.01</v>
          </cell>
          <cell r="B190" t="str">
            <v>Chelt.in avans-abonamente</v>
          </cell>
          <cell r="C190">
            <v>1194000</v>
          </cell>
          <cell r="D190">
            <v>513317</v>
          </cell>
        </row>
        <row r="191">
          <cell r="A191" t="str">
            <v>471.02</v>
          </cell>
          <cell r="B191" t="str">
            <v>Taxe vama transf.util+3%</v>
          </cell>
          <cell r="C191">
            <v>0</v>
          </cell>
          <cell r="D191">
            <v>0</v>
          </cell>
        </row>
        <row r="192">
          <cell r="A192" t="str">
            <v>471.03</v>
          </cell>
          <cell r="B192" t="str">
            <v>Anticipatie Jimapaterm</v>
          </cell>
          <cell r="C192">
            <v>0</v>
          </cell>
          <cell r="D192">
            <v>0</v>
          </cell>
        </row>
        <row r="193">
          <cell r="A193" t="str">
            <v>471.04</v>
          </cell>
          <cell r="B193" t="str">
            <v>Dif.curs.nefav.ramb.credit VOGT</v>
          </cell>
          <cell r="C193">
            <v>0</v>
          </cell>
          <cell r="D193">
            <v>0</v>
          </cell>
        </row>
        <row r="194">
          <cell r="A194" t="str">
            <v>471.05</v>
          </cell>
          <cell r="B194" t="str">
            <v>Prima asig.-plata in avans</v>
          </cell>
          <cell r="C194">
            <v>0</v>
          </cell>
          <cell r="D194">
            <v>0</v>
          </cell>
        </row>
        <row r="195">
          <cell r="A195" t="str">
            <v>471.06</v>
          </cell>
          <cell r="B195" t="str">
            <v>Impozite si taxe locale</v>
          </cell>
          <cell r="C195">
            <v>0</v>
          </cell>
          <cell r="D195">
            <v>7282436</v>
          </cell>
        </row>
        <row r="196">
          <cell r="A196" t="str">
            <v>471.99</v>
          </cell>
          <cell r="B196" t="str">
            <v>Alte chelt.inreg.in avans</v>
          </cell>
          <cell r="C196">
            <v>0</v>
          </cell>
          <cell r="D196">
            <v>0</v>
          </cell>
        </row>
        <row r="197">
          <cell r="A197" t="str">
            <v>472</v>
          </cell>
          <cell r="B197" t="str">
            <v>Venituri inregistrate in avans</v>
          </cell>
          <cell r="C197">
            <v>0</v>
          </cell>
          <cell r="D197">
            <v>0</v>
          </cell>
        </row>
        <row r="198">
          <cell r="A198" t="str">
            <v>473</v>
          </cell>
          <cell r="B198" t="str">
            <v>Decontari din operatii in curs de clarificare</v>
          </cell>
          <cell r="C198">
            <v>16587216</v>
          </cell>
          <cell r="D198">
            <v>0</v>
          </cell>
        </row>
        <row r="199">
          <cell r="A199" t="str">
            <v>473.</v>
          </cell>
          <cell r="B199" t="str">
            <v>Decontari din operatii in curs de clarificare</v>
          </cell>
          <cell r="C199">
            <v>16587216</v>
          </cell>
          <cell r="D199">
            <v>0</v>
          </cell>
        </row>
        <row r="200">
          <cell r="A200" t="str">
            <v>473.01</v>
          </cell>
          <cell r="B200" t="str">
            <v>Decontari din operatii in curs de clarificare</v>
          </cell>
          <cell r="C200">
            <v>0</v>
          </cell>
          <cell r="D200">
            <v>0</v>
          </cell>
        </row>
        <row r="201">
          <cell r="A201" t="str">
            <v>473.99</v>
          </cell>
          <cell r="B201" t="str">
            <v>Alte sume in curs lamurire</v>
          </cell>
          <cell r="C201">
            <v>16587216</v>
          </cell>
          <cell r="D201">
            <v>0</v>
          </cell>
        </row>
        <row r="202">
          <cell r="A202" t="str">
            <v>476</v>
          </cell>
          <cell r="B202" t="str">
            <v>Diferente de conversie-activ</v>
          </cell>
          <cell r="C202">
            <v>0</v>
          </cell>
          <cell r="D202">
            <v>0</v>
          </cell>
        </row>
        <row r="203">
          <cell r="A203" t="str">
            <v>477</v>
          </cell>
          <cell r="B203" t="str">
            <v>Diferente de conversie-pasiv</v>
          </cell>
          <cell r="C203">
            <v>0</v>
          </cell>
          <cell r="D203">
            <v>0</v>
          </cell>
        </row>
        <row r="204">
          <cell r="A204" t="str">
            <v>512</v>
          </cell>
          <cell r="B204" t="str">
            <v>Conturi curente la banci</v>
          </cell>
          <cell r="C204">
            <v>6092149848.18</v>
          </cell>
          <cell r="D204">
            <v>7378149784.54</v>
          </cell>
        </row>
        <row r="205">
          <cell r="A205" t="str">
            <v>5121</v>
          </cell>
          <cell r="B205" t="str">
            <v>Cont la banca in lei</v>
          </cell>
          <cell r="C205">
            <v>3876740407.18</v>
          </cell>
          <cell r="D205">
            <v>3912919308.54</v>
          </cell>
        </row>
        <row r="206">
          <cell r="A206" t="str">
            <v>5121.1</v>
          </cell>
          <cell r="B206" t="str">
            <v>BCR Jimbolia-ROL</v>
          </cell>
          <cell r="C206">
            <v>3604602918</v>
          </cell>
          <cell r="D206">
            <v>3643298535</v>
          </cell>
        </row>
        <row r="207">
          <cell r="A207" t="str">
            <v>5121.2</v>
          </cell>
          <cell r="B207" t="str">
            <v>BRD Timisoara-ROL</v>
          </cell>
          <cell r="C207">
            <v>0</v>
          </cell>
          <cell r="D207">
            <v>0</v>
          </cell>
        </row>
        <row r="208">
          <cell r="A208" t="str">
            <v>5121.3</v>
          </cell>
          <cell r="B208" t="str">
            <v>Banca Austria Buc.-ROL</v>
          </cell>
          <cell r="C208">
            <v>272137489.18</v>
          </cell>
          <cell r="D208">
            <v>269620773.54</v>
          </cell>
        </row>
        <row r="209">
          <cell r="A209" t="str">
            <v>5124</v>
          </cell>
          <cell r="B209" t="str">
            <v>Cont la banca in devize</v>
          </cell>
          <cell r="C209">
            <v>2215409441</v>
          </cell>
          <cell r="D209">
            <v>3465230476</v>
          </cell>
        </row>
        <row r="210">
          <cell r="A210" t="str">
            <v>5124.1</v>
          </cell>
          <cell r="B210" t="str">
            <v>Disp.banca in devize-BCR Jimbolia/DEM</v>
          </cell>
          <cell r="C210">
            <v>1702488773</v>
          </cell>
          <cell r="D210">
            <v>3007830793</v>
          </cell>
        </row>
        <row r="211">
          <cell r="A211" t="str">
            <v>5124.1.1</v>
          </cell>
          <cell r="B211" t="str">
            <v>BCR Jimbolia-DEM</v>
          </cell>
          <cell r="C211">
            <v>1702488773</v>
          </cell>
          <cell r="D211">
            <v>2506086792</v>
          </cell>
        </row>
        <row r="212">
          <cell r="A212" t="str">
            <v>5124.1.2</v>
          </cell>
          <cell r="B212" t="str">
            <v>BRD Timisoara-DEM</v>
          </cell>
          <cell r="C212">
            <v>0</v>
          </cell>
          <cell r="D212">
            <v>0</v>
          </cell>
        </row>
        <row r="213">
          <cell r="A213" t="str">
            <v>5124.1.3</v>
          </cell>
          <cell r="B213" t="str">
            <v>Banca Austria Buc.-DEM</v>
          </cell>
          <cell r="C213">
            <v>0</v>
          </cell>
          <cell r="D213">
            <v>501744001</v>
          </cell>
        </row>
        <row r="214">
          <cell r="A214" t="str">
            <v>5124.1.8</v>
          </cell>
          <cell r="B214" t="str">
            <v>Depozit dem scris.gar.</v>
          </cell>
          <cell r="C214">
            <v>0</v>
          </cell>
          <cell r="D214">
            <v>0</v>
          </cell>
        </row>
        <row r="215">
          <cell r="A215" t="str">
            <v>5124.1.9</v>
          </cell>
          <cell r="B215" t="str">
            <v>Disp.plati externe-DEM</v>
          </cell>
          <cell r="C215">
            <v>0</v>
          </cell>
          <cell r="D215">
            <v>0</v>
          </cell>
        </row>
        <row r="216">
          <cell r="A216" t="str">
            <v>5124.2</v>
          </cell>
          <cell r="B216" t="str">
            <v>BCR Jimbolia-ATS</v>
          </cell>
          <cell r="C216">
            <v>512920668</v>
          </cell>
          <cell r="D216">
            <v>457399683</v>
          </cell>
        </row>
        <row r="217">
          <cell r="A217" t="str">
            <v>5124.2.1</v>
          </cell>
          <cell r="B217" t="str">
            <v>BCR Jimbolia-ATS</v>
          </cell>
          <cell r="C217">
            <v>512920668</v>
          </cell>
          <cell r="D217">
            <v>457399683</v>
          </cell>
        </row>
        <row r="218">
          <cell r="A218" t="str">
            <v>5125</v>
          </cell>
          <cell r="B218" t="str">
            <v>Sume in curs de decontare</v>
          </cell>
          <cell r="C218">
            <v>0</v>
          </cell>
          <cell r="D218">
            <v>0</v>
          </cell>
        </row>
        <row r="219">
          <cell r="A219" t="str">
            <v>512O</v>
          </cell>
          <cell r="B219" t="str">
            <v>Contul 512 folosit anterior</v>
          </cell>
          <cell r="C219">
            <v>0</v>
          </cell>
          <cell r="D219">
            <v>0</v>
          </cell>
        </row>
        <row r="220">
          <cell r="A220" t="str">
            <v>531</v>
          </cell>
          <cell r="B220" t="str">
            <v>Casa</v>
          </cell>
          <cell r="C220">
            <v>345136559</v>
          </cell>
          <cell r="D220">
            <v>361482893</v>
          </cell>
        </row>
        <row r="221">
          <cell r="A221" t="str">
            <v>5311</v>
          </cell>
          <cell r="B221" t="str">
            <v>Casa in lei</v>
          </cell>
          <cell r="C221">
            <v>304086300</v>
          </cell>
          <cell r="D221">
            <v>293615347</v>
          </cell>
        </row>
        <row r="222">
          <cell r="A222" t="str">
            <v>5314</v>
          </cell>
          <cell r="B222" t="str">
            <v>Casa in devize</v>
          </cell>
          <cell r="C222">
            <v>41050259</v>
          </cell>
          <cell r="D222">
            <v>67867546</v>
          </cell>
        </row>
        <row r="223">
          <cell r="A223" t="str">
            <v>5314.1</v>
          </cell>
          <cell r="B223" t="str">
            <v>Casa in devize-DEM</v>
          </cell>
          <cell r="C223">
            <v>41050259</v>
          </cell>
          <cell r="D223">
            <v>67867546</v>
          </cell>
        </row>
        <row r="224">
          <cell r="A224" t="str">
            <v>532</v>
          </cell>
          <cell r="B224" t="str">
            <v>Alte valori</v>
          </cell>
          <cell r="C224">
            <v>59400000</v>
          </cell>
          <cell r="D224">
            <v>61952000</v>
          </cell>
        </row>
        <row r="225">
          <cell r="A225" t="str">
            <v>5328</v>
          </cell>
          <cell r="B225" t="str">
            <v>Alte valori</v>
          </cell>
          <cell r="C225">
            <v>59400000</v>
          </cell>
          <cell r="D225">
            <v>61952000</v>
          </cell>
        </row>
        <row r="226">
          <cell r="A226" t="str">
            <v>542</v>
          </cell>
          <cell r="B226" t="str">
            <v>Avansuri de trezorerie</v>
          </cell>
          <cell r="C226">
            <v>67884086</v>
          </cell>
          <cell r="D226">
            <v>13939416</v>
          </cell>
        </row>
        <row r="227">
          <cell r="A227" t="str">
            <v>542.</v>
          </cell>
          <cell r="B227" t="str">
            <v>Avans spre decontare</v>
          </cell>
          <cell r="C227">
            <v>67884086</v>
          </cell>
          <cell r="D227">
            <v>13939416</v>
          </cell>
        </row>
        <row r="228">
          <cell r="A228" t="str">
            <v>542.01</v>
          </cell>
          <cell r="B228" t="str">
            <v>Avans spre decontare</v>
          </cell>
          <cell r="C228">
            <v>0</v>
          </cell>
          <cell r="D228">
            <v>0</v>
          </cell>
        </row>
        <row r="229">
          <cell r="A229" t="str">
            <v>542.02</v>
          </cell>
          <cell r="B229" t="str">
            <v>Avansuri in devize-DEM</v>
          </cell>
          <cell r="C229">
            <v>67884086</v>
          </cell>
          <cell r="D229">
            <v>13939416</v>
          </cell>
        </row>
        <row r="230">
          <cell r="A230" t="str">
            <v>581</v>
          </cell>
          <cell r="B230" t="str">
            <v>Viramente interne</v>
          </cell>
          <cell r="C230">
            <v>3711675500</v>
          </cell>
          <cell r="D230">
            <v>3711675500</v>
          </cell>
        </row>
        <row r="231">
          <cell r="A231" t="str">
            <v>601</v>
          </cell>
          <cell r="B231" t="str">
            <v>Cheltuieli cu materialele consumabile</v>
          </cell>
          <cell r="C231">
            <v>386617029</v>
          </cell>
          <cell r="D231">
            <v>386617029</v>
          </cell>
        </row>
        <row r="232">
          <cell r="A232" t="str">
            <v>6011</v>
          </cell>
          <cell r="B232" t="str">
            <v>Cheltuieli cu materialele auxiliare</v>
          </cell>
          <cell r="C232">
            <v>0</v>
          </cell>
          <cell r="D232">
            <v>0</v>
          </cell>
        </row>
        <row r="233">
          <cell r="A233" t="str">
            <v>6012</v>
          </cell>
          <cell r="B233" t="str">
            <v>Chelt.privind combustibilul</v>
          </cell>
          <cell r="C233">
            <v>10024492</v>
          </cell>
          <cell r="D233">
            <v>10024492</v>
          </cell>
        </row>
        <row r="234">
          <cell r="A234" t="str">
            <v>6014</v>
          </cell>
          <cell r="B234" t="str">
            <v>Chelt.priv.piesele de schimb</v>
          </cell>
          <cell r="C234">
            <v>81770878</v>
          </cell>
          <cell r="D234">
            <v>81770878</v>
          </cell>
        </row>
        <row r="235">
          <cell r="A235" t="str">
            <v>6014.1</v>
          </cell>
          <cell r="B235" t="str">
            <v>Ch.piese schimb-intern</v>
          </cell>
          <cell r="C235">
            <v>0</v>
          </cell>
          <cell r="D235">
            <v>0</v>
          </cell>
        </row>
        <row r="236">
          <cell r="A236" t="str">
            <v>6014.2</v>
          </cell>
          <cell r="B236" t="str">
            <v>Ch.piese schimb-VOGT AG</v>
          </cell>
          <cell r="C236">
            <v>79171824</v>
          </cell>
          <cell r="D236">
            <v>79171824</v>
          </cell>
        </row>
        <row r="237">
          <cell r="A237" t="str">
            <v>6014.3</v>
          </cell>
          <cell r="B237" t="str">
            <v>Ch.piese schimb-Austria</v>
          </cell>
          <cell r="C237">
            <v>2599054</v>
          </cell>
          <cell r="D237">
            <v>2599054</v>
          </cell>
        </row>
        <row r="238">
          <cell r="A238" t="str">
            <v>6014.4</v>
          </cell>
          <cell r="B238" t="str">
            <v>Ch.piese schimb-Miesau</v>
          </cell>
          <cell r="C238">
            <v>0</v>
          </cell>
          <cell r="D238">
            <v>0</v>
          </cell>
        </row>
        <row r="239">
          <cell r="A239" t="str">
            <v>6018</v>
          </cell>
          <cell r="B239" t="str">
            <v>Chelt.priv.alte mater.cons.</v>
          </cell>
          <cell r="C239">
            <v>294821659</v>
          </cell>
          <cell r="D239">
            <v>294821659</v>
          </cell>
        </row>
        <row r="240">
          <cell r="A240" t="str">
            <v>6018.1</v>
          </cell>
          <cell r="B240" t="str">
            <v>Ch.alte mat.cons-intern</v>
          </cell>
          <cell r="C240">
            <v>2921382</v>
          </cell>
          <cell r="D240">
            <v>2921382</v>
          </cell>
        </row>
        <row r="241">
          <cell r="A241" t="str">
            <v>6018.2</v>
          </cell>
          <cell r="B241" t="str">
            <v>Ch.alte mat.cons-VOGT AG</v>
          </cell>
          <cell r="C241">
            <v>276776041</v>
          </cell>
          <cell r="D241">
            <v>276776041</v>
          </cell>
        </row>
        <row r="242">
          <cell r="A242" t="str">
            <v>6018.3</v>
          </cell>
          <cell r="B242" t="str">
            <v>Ch.alte mat.cons.-Austria</v>
          </cell>
          <cell r="C242">
            <v>15106547</v>
          </cell>
          <cell r="D242">
            <v>15106547</v>
          </cell>
        </row>
        <row r="243">
          <cell r="A243" t="str">
            <v>6018.4</v>
          </cell>
          <cell r="B243" t="str">
            <v>Ch.alte mat.cons.-Miesau</v>
          </cell>
          <cell r="C243">
            <v>17689</v>
          </cell>
          <cell r="D243">
            <v>17689</v>
          </cell>
        </row>
        <row r="244">
          <cell r="A244" t="str">
            <v>6018OO</v>
          </cell>
          <cell r="B244" t="str">
            <v>Cheltuieli privind alte materiale consumabile</v>
          </cell>
          <cell r="C244">
            <v>0</v>
          </cell>
          <cell r="D244">
            <v>0</v>
          </cell>
        </row>
        <row r="245">
          <cell r="A245" t="str">
            <v>602</v>
          </cell>
          <cell r="B245" t="str">
            <v>Cheltuieli privind obiectele de inventar</v>
          </cell>
          <cell r="C245">
            <v>0</v>
          </cell>
          <cell r="D245">
            <v>0</v>
          </cell>
        </row>
        <row r="246">
          <cell r="A246" t="str">
            <v>604</v>
          </cell>
          <cell r="B246" t="str">
            <v>Cheltuieli privind materialele nestocate</v>
          </cell>
          <cell r="C246">
            <v>88841058</v>
          </cell>
          <cell r="D246">
            <v>88841058</v>
          </cell>
        </row>
        <row r="247">
          <cell r="A247" t="str">
            <v>605</v>
          </cell>
          <cell r="B247" t="str">
            <v>Cheltuieli privind energia si apa</v>
          </cell>
          <cell r="C247">
            <v>39207919</v>
          </cell>
          <cell r="D247">
            <v>39207919</v>
          </cell>
        </row>
        <row r="248">
          <cell r="A248" t="str">
            <v>611</v>
          </cell>
          <cell r="B248" t="str">
            <v>Cheltuieli cu intretinerea si reparatiile</v>
          </cell>
          <cell r="C248">
            <v>3889104</v>
          </cell>
          <cell r="D248">
            <v>3889104</v>
          </cell>
        </row>
        <row r="249">
          <cell r="A249" t="str">
            <v>612</v>
          </cell>
          <cell r="B249" t="str">
            <v>Cheltuieli cu redeventele, locatiile de gestiune s</v>
          </cell>
          <cell r="C249">
            <v>46176404</v>
          </cell>
          <cell r="D249">
            <v>46176404</v>
          </cell>
        </row>
        <row r="250">
          <cell r="A250" t="str">
            <v>613</v>
          </cell>
          <cell r="B250" t="str">
            <v>Cheltuieli cu primele de asigurare</v>
          </cell>
          <cell r="C250">
            <v>1273070</v>
          </cell>
          <cell r="D250">
            <v>1273070</v>
          </cell>
        </row>
        <row r="251">
          <cell r="A251" t="str">
            <v>621</v>
          </cell>
          <cell r="B251" t="str">
            <v>Cheltuieli cu colaboratorii</v>
          </cell>
          <cell r="C251">
            <v>8380000</v>
          </cell>
          <cell r="D251">
            <v>8380000</v>
          </cell>
        </row>
        <row r="252">
          <cell r="A252" t="str">
            <v>622</v>
          </cell>
          <cell r="B252" t="str">
            <v>Cheltuieli privind comisioanele si onorariile</v>
          </cell>
          <cell r="C252">
            <v>0</v>
          </cell>
          <cell r="D252">
            <v>0</v>
          </cell>
        </row>
        <row r="253">
          <cell r="A253" t="str">
            <v>623</v>
          </cell>
          <cell r="B253" t="str">
            <v>Cheltuieli de protocol, reclama si publicitate</v>
          </cell>
          <cell r="C253">
            <v>3543721</v>
          </cell>
          <cell r="D253">
            <v>3543721</v>
          </cell>
        </row>
        <row r="254">
          <cell r="A254" t="str">
            <v>623.</v>
          </cell>
          <cell r="B254" t="str">
            <v>Cheltuieli de protocol</v>
          </cell>
          <cell r="C254">
            <v>3543721</v>
          </cell>
          <cell r="D254">
            <v>3543721</v>
          </cell>
        </row>
        <row r="255">
          <cell r="A255" t="str">
            <v>623.01</v>
          </cell>
          <cell r="B255" t="str">
            <v>Cheltuieli de protocol</v>
          </cell>
          <cell r="C255">
            <v>3543721</v>
          </cell>
          <cell r="D255">
            <v>3543721</v>
          </cell>
        </row>
        <row r="256">
          <cell r="A256" t="str">
            <v>623.02</v>
          </cell>
          <cell r="B256" t="str">
            <v>Chelt.de reclama-publicit.</v>
          </cell>
          <cell r="C256">
            <v>0</v>
          </cell>
          <cell r="D256">
            <v>0</v>
          </cell>
        </row>
        <row r="257">
          <cell r="A257" t="str">
            <v>624</v>
          </cell>
          <cell r="B257" t="str">
            <v>Cheltuieli cu transportul de bunuri si de personal</v>
          </cell>
          <cell r="C257">
            <v>0</v>
          </cell>
          <cell r="D257">
            <v>0</v>
          </cell>
        </row>
        <row r="258">
          <cell r="A258" t="str">
            <v>625</v>
          </cell>
          <cell r="B258" t="str">
            <v>Cheltuieli cu deplasari, detasari si transferari</v>
          </cell>
          <cell r="C258">
            <v>23350993</v>
          </cell>
          <cell r="D258">
            <v>23350993</v>
          </cell>
        </row>
        <row r="259">
          <cell r="A259" t="str">
            <v>626</v>
          </cell>
          <cell r="B259" t="str">
            <v>Cheltuieli postale si taxe de telecomunicatii</v>
          </cell>
          <cell r="C259">
            <v>65310184</v>
          </cell>
          <cell r="D259">
            <v>65310184</v>
          </cell>
        </row>
        <row r="260">
          <cell r="A260" t="str">
            <v>627</v>
          </cell>
          <cell r="B260" t="str">
            <v>Cheltuieli cu serviciile bancare si asimilate</v>
          </cell>
          <cell r="C260">
            <v>7133136.54</v>
          </cell>
          <cell r="D260">
            <v>7133136.54</v>
          </cell>
        </row>
        <row r="261">
          <cell r="A261" t="str">
            <v>628</v>
          </cell>
          <cell r="B261" t="str">
            <v>Alte cheltuieli cu serviciile executate de terti</v>
          </cell>
          <cell r="C261">
            <v>55360424</v>
          </cell>
          <cell r="D261">
            <v>55360424</v>
          </cell>
        </row>
        <row r="262">
          <cell r="A262" t="str">
            <v>635</v>
          </cell>
          <cell r="B262" t="str">
            <v>Cheltuieli cu alte impozite, taxe si varsaminte as</v>
          </cell>
          <cell r="C262">
            <v>96130647</v>
          </cell>
          <cell r="D262">
            <v>96130647</v>
          </cell>
        </row>
        <row r="263">
          <cell r="A263" t="str">
            <v>635.</v>
          </cell>
          <cell r="B263" t="str">
            <v>Chelt.alte impoz.,taxe,vars.asim.</v>
          </cell>
          <cell r="C263">
            <v>96130647</v>
          </cell>
          <cell r="D263">
            <v>96130647</v>
          </cell>
        </row>
        <row r="264">
          <cell r="A264" t="str">
            <v>635.01</v>
          </cell>
          <cell r="B264" t="str">
            <v>Chelt.alte impoz.,taxe,vars.asim.</v>
          </cell>
          <cell r="C264">
            <v>94563861</v>
          </cell>
          <cell r="D264">
            <v>94563861</v>
          </cell>
        </row>
        <row r="265">
          <cell r="A265" t="str">
            <v>635.98</v>
          </cell>
          <cell r="B265" t="str">
            <v>Impozit venit nerezidenti</v>
          </cell>
          <cell r="C265">
            <v>0</v>
          </cell>
          <cell r="D265">
            <v>0</v>
          </cell>
        </row>
        <row r="266">
          <cell r="A266" t="str">
            <v>635.99</v>
          </cell>
          <cell r="B266" t="str">
            <v>TVA deductibila pe chelt.</v>
          </cell>
          <cell r="C266">
            <v>1566786</v>
          </cell>
          <cell r="D266">
            <v>1566786</v>
          </cell>
        </row>
        <row r="267">
          <cell r="A267" t="str">
            <v>641</v>
          </cell>
          <cell r="B267" t="str">
            <v>Cheltuieli cu salariile personalului</v>
          </cell>
          <cell r="C267">
            <v>1167991371</v>
          </cell>
          <cell r="D267">
            <v>1167991371</v>
          </cell>
        </row>
        <row r="268">
          <cell r="A268" t="str">
            <v>645</v>
          </cell>
          <cell r="B268" t="str">
            <v>Cheltuieli privind asigurarile si protectia social</v>
          </cell>
          <cell r="C268">
            <v>510047036</v>
          </cell>
          <cell r="D268">
            <v>510047036</v>
          </cell>
        </row>
        <row r="269">
          <cell r="A269" t="str">
            <v>6451</v>
          </cell>
          <cell r="B269" t="str">
            <v>Contributia unitatii la asigurarile sociale</v>
          </cell>
          <cell r="C269">
            <v>433924911</v>
          </cell>
          <cell r="D269">
            <v>433924911</v>
          </cell>
        </row>
        <row r="270">
          <cell r="A270" t="str">
            <v>6452</v>
          </cell>
          <cell r="B270" t="str">
            <v>Contributia unitatii pentru ajutorul de somaj</v>
          </cell>
          <cell r="C270">
            <v>59243500</v>
          </cell>
          <cell r="D270">
            <v>59243500</v>
          </cell>
        </row>
        <row r="271">
          <cell r="A271" t="str">
            <v>6458</v>
          </cell>
          <cell r="B271" t="str">
            <v>Alte cheltuieli privind asigurarea si protectia so</v>
          </cell>
          <cell r="C271">
            <v>16878625</v>
          </cell>
          <cell r="D271">
            <v>16878625</v>
          </cell>
        </row>
        <row r="272">
          <cell r="A272" t="str">
            <v>658</v>
          </cell>
          <cell r="B272" t="str">
            <v>Alte cheltuieli de exploatare</v>
          </cell>
          <cell r="C272">
            <v>3.5</v>
          </cell>
          <cell r="D272">
            <v>3.5</v>
          </cell>
        </row>
        <row r="273">
          <cell r="A273" t="str">
            <v>665</v>
          </cell>
          <cell r="B273" t="str">
            <v>Cheltuieli din diferenta de curs valutar</v>
          </cell>
          <cell r="C273">
            <v>36282039</v>
          </cell>
          <cell r="D273">
            <v>36282039</v>
          </cell>
        </row>
        <row r="274">
          <cell r="A274" t="str">
            <v>666</v>
          </cell>
          <cell r="B274" t="str">
            <v>Cheltuieli privind dobinzile</v>
          </cell>
          <cell r="C274">
            <v>144477310</v>
          </cell>
          <cell r="D274">
            <v>144477310</v>
          </cell>
        </row>
        <row r="275">
          <cell r="A275" t="str">
            <v>671</v>
          </cell>
          <cell r="B275" t="str">
            <v>Cheltuieli exceptionale privind operatiile de gest</v>
          </cell>
          <cell r="C275">
            <v>200000</v>
          </cell>
          <cell r="D275">
            <v>200000</v>
          </cell>
        </row>
        <row r="276">
          <cell r="A276" t="str">
            <v>6711</v>
          </cell>
          <cell r="B276" t="str">
            <v>Despagubiri, amenzi si penalitati</v>
          </cell>
          <cell r="C276">
            <v>200000</v>
          </cell>
          <cell r="D276">
            <v>200000</v>
          </cell>
        </row>
        <row r="277">
          <cell r="A277" t="str">
            <v>6711.1</v>
          </cell>
          <cell r="B277" t="str">
            <v>Majorari si penalitati</v>
          </cell>
          <cell r="C277">
            <v>0</v>
          </cell>
          <cell r="D277">
            <v>0</v>
          </cell>
        </row>
        <row r="278">
          <cell r="A278" t="str">
            <v>6711.2</v>
          </cell>
          <cell r="B278" t="str">
            <v>Amenzi</v>
          </cell>
          <cell r="C278">
            <v>200000</v>
          </cell>
          <cell r="D278">
            <v>200000</v>
          </cell>
        </row>
        <row r="279">
          <cell r="A279" t="str">
            <v>6711.3</v>
          </cell>
          <cell r="B279" t="str">
            <v>Despagubiri</v>
          </cell>
          <cell r="C279">
            <v>0</v>
          </cell>
          <cell r="D279">
            <v>0</v>
          </cell>
        </row>
        <row r="280">
          <cell r="A280" t="str">
            <v>6712</v>
          </cell>
          <cell r="B280" t="str">
            <v>Donatii si subventii acordate</v>
          </cell>
          <cell r="C280">
            <v>0</v>
          </cell>
          <cell r="D280">
            <v>0</v>
          </cell>
        </row>
        <row r="281">
          <cell r="A281" t="str">
            <v>6718</v>
          </cell>
          <cell r="B281" t="str">
            <v>Alte cheltuieli exceptionale privind operatiile de</v>
          </cell>
          <cell r="C281">
            <v>0</v>
          </cell>
          <cell r="D281">
            <v>0</v>
          </cell>
        </row>
        <row r="282">
          <cell r="A282" t="str">
            <v>6718.1</v>
          </cell>
          <cell r="B282" t="str">
            <v>Sponsorizari</v>
          </cell>
          <cell r="C282">
            <v>0</v>
          </cell>
          <cell r="D282">
            <v>0</v>
          </cell>
        </row>
        <row r="283">
          <cell r="A283" t="str">
            <v>6718.2</v>
          </cell>
          <cell r="B283" t="str">
            <v>Xxxxxxxxxxxx</v>
          </cell>
          <cell r="C283">
            <v>0</v>
          </cell>
          <cell r="D283">
            <v>0</v>
          </cell>
        </row>
        <row r="284">
          <cell r="A284" t="str">
            <v>6718.3</v>
          </cell>
          <cell r="B284" t="str">
            <v>Chelt.except.-recup.CO pers.transfer.</v>
          </cell>
          <cell r="C284">
            <v>0</v>
          </cell>
          <cell r="D284">
            <v>0</v>
          </cell>
        </row>
        <row r="285">
          <cell r="A285" t="str">
            <v>6718.9</v>
          </cell>
          <cell r="B285" t="str">
            <v>Alte cheltuieli exceptionale privind operatiile de</v>
          </cell>
          <cell r="C285">
            <v>0</v>
          </cell>
          <cell r="D285">
            <v>0</v>
          </cell>
        </row>
        <row r="286">
          <cell r="A286" t="str">
            <v>681</v>
          </cell>
          <cell r="B286" t="str">
            <v>Chelt.exploat.priv.amortiz.si proviz.</v>
          </cell>
          <cell r="C286">
            <v>70414494</v>
          </cell>
          <cell r="D286">
            <v>70414494</v>
          </cell>
        </row>
        <row r="287">
          <cell r="A287" t="str">
            <v>6811</v>
          </cell>
          <cell r="B287" t="str">
            <v>Chelt.exploat.priv.amortiz.imobiliz.</v>
          </cell>
          <cell r="C287">
            <v>70414494</v>
          </cell>
          <cell r="D287">
            <v>70414494</v>
          </cell>
        </row>
        <row r="288">
          <cell r="A288" t="str">
            <v>691</v>
          </cell>
          <cell r="B288" t="str">
            <v>Cheltuieli cu impozitul pe profit</v>
          </cell>
          <cell r="C288">
            <v>16101352</v>
          </cell>
          <cell r="D288">
            <v>16101352</v>
          </cell>
        </row>
        <row r="289">
          <cell r="A289" t="str">
            <v>704</v>
          </cell>
          <cell r="B289" t="str">
            <v>Venituri din lucr.exec.si serv.prest.</v>
          </cell>
          <cell r="C289">
            <v>2770711471</v>
          </cell>
          <cell r="D289">
            <v>2770711471</v>
          </cell>
        </row>
        <row r="290">
          <cell r="A290" t="str">
            <v>704.</v>
          </cell>
          <cell r="B290" t="str">
            <v>Export lohn-VOGT AG</v>
          </cell>
          <cell r="C290">
            <v>2770711471</v>
          </cell>
          <cell r="D290">
            <v>2770711471</v>
          </cell>
        </row>
        <row r="291">
          <cell r="A291" t="str">
            <v>704.01</v>
          </cell>
          <cell r="B291" t="str">
            <v>Export lohn-VOGT AG</v>
          </cell>
          <cell r="C291">
            <v>1971853551</v>
          </cell>
          <cell r="D291">
            <v>1971853551</v>
          </cell>
        </row>
        <row r="292">
          <cell r="A292" t="str">
            <v>704.01.1</v>
          </cell>
          <cell r="B292" t="str">
            <v>VOGT AG Erlau-BE</v>
          </cell>
          <cell r="C292">
            <v>1971853551</v>
          </cell>
          <cell r="D292">
            <v>1971853551</v>
          </cell>
        </row>
        <row r="293">
          <cell r="A293" t="str">
            <v>704.02</v>
          </cell>
          <cell r="B293" t="str">
            <v>Export lohn-VOGT Austria</v>
          </cell>
          <cell r="C293">
            <v>794606220</v>
          </cell>
          <cell r="D293">
            <v>794606220</v>
          </cell>
        </row>
        <row r="294">
          <cell r="A294" t="str">
            <v>704.02.1</v>
          </cell>
          <cell r="B294" t="str">
            <v>VOGT Austria-BE</v>
          </cell>
          <cell r="C294">
            <v>794606220</v>
          </cell>
          <cell r="D294">
            <v>794606220</v>
          </cell>
        </row>
        <row r="295">
          <cell r="A295" t="str">
            <v>704.03</v>
          </cell>
          <cell r="B295" t="str">
            <v>Export lohn-VOGT Miesau</v>
          </cell>
          <cell r="C295">
            <v>4251700</v>
          </cell>
          <cell r="D295">
            <v>4251700</v>
          </cell>
        </row>
        <row r="296">
          <cell r="A296" t="str">
            <v>704.03.2</v>
          </cell>
          <cell r="B296" t="str">
            <v>VOGT Miesau-BG</v>
          </cell>
          <cell r="C296">
            <v>4251700</v>
          </cell>
          <cell r="D296">
            <v>4251700</v>
          </cell>
        </row>
        <row r="297">
          <cell r="A297" t="str">
            <v>708</v>
          </cell>
          <cell r="B297" t="str">
            <v>Venituri din activ.diverse</v>
          </cell>
          <cell r="C297">
            <v>23020000</v>
          </cell>
          <cell r="D297">
            <v>23020000</v>
          </cell>
        </row>
        <row r="298">
          <cell r="A298" t="str">
            <v>708.</v>
          </cell>
          <cell r="B298" t="str">
            <v>Venituri din vanzari deseuri</v>
          </cell>
          <cell r="C298">
            <v>23020000</v>
          </cell>
          <cell r="D298">
            <v>23020000</v>
          </cell>
        </row>
        <row r="299">
          <cell r="A299" t="str">
            <v>708.01</v>
          </cell>
          <cell r="B299" t="str">
            <v>Venituri din vanzari deseuri</v>
          </cell>
          <cell r="C299">
            <v>23020000</v>
          </cell>
          <cell r="D299">
            <v>23020000</v>
          </cell>
        </row>
        <row r="300">
          <cell r="A300" t="str">
            <v>708.02</v>
          </cell>
          <cell r="B300" t="str">
            <v>Venituri din recup.energie el.</v>
          </cell>
          <cell r="C300">
            <v>0</v>
          </cell>
          <cell r="D300">
            <v>0</v>
          </cell>
        </row>
        <row r="301">
          <cell r="A301" t="str">
            <v>722</v>
          </cell>
          <cell r="B301" t="str">
            <v>Venituri din productia de imobilizari corporale</v>
          </cell>
          <cell r="C301">
            <v>0</v>
          </cell>
          <cell r="D301">
            <v>0</v>
          </cell>
        </row>
        <row r="302">
          <cell r="A302" t="str">
            <v>758</v>
          </cell>
          <cell r="B302" t="str">
            <v>Alte venituri din exploatare</v>
          </cell>
          <cell r="C302">
            <v>26179650</v>
          </cell>
          <cell r="D302">
            <v>26179650</v>
          </cell>
        </row>
        <row r="303">
          <cell r="A303" t="str">
            <v>758.</v>
          </cell>
          <cell r="B303" t="str">
            <v>Recup.conced.odihna necuv.</v>
          </cell>
          <cell r="C303">
            <v>26179650</v>
          </cell>
          <cell r="D303">
            <v>26179650</v>
          </cell>
        </row>
        <row r="304">
          <cell r="A304" t="str">
            <v>758.01</v>
          </cell>
          <cell r="B304" t="str">
            <v>Recup.conced.odihna necuv.</v>
          </cell>
          <cell r="C304">
            <v>1651831</v>
          </cell>
          <cell r="D304">
            <v>1651831</v>
          </cell>
        </row>
        <row r="305">
          <cell r="A305" t="str">
            <v>758.02</v>
          </cell>
          <cell r="B305" t="str">
            <v>Reducere 7% CAS cf.HG 2/99</v>
          </cell>
          <cell r="C305">
            <v>24527819</v>
          </cell>
          <cell r="D305">
            <v>24527819</v>
          </cell>
        </row>
        <row r="306">
          <cell r="A306" t="str">
            <v>758.09</v>
          </cell>
          <cell r="B306" t="str">
            <v>Alte venituri expl.-diverse</v>
          </cell>
          <cell r="C306">
            <v>0</v>
          </cell>
          <cell r="D306">
            <v>0</v>
          </cell>
        </row>
        <row r="307">
          <cell r="A307" t="str">
            <v>765</v>
          </cell>
          <cell r="B307" t="str">
            <v>Venituri din diferente de curs valutar</v>
          </cell>
          <cell r="C307">
            <v>53768382</v>
          </cell>
          <cell r="D307">
            <v>53768382</v>
          </cell>
        </row>
        <row r="308">
          <cell r="A308" t="str">
            <v>766</v>
          </cell>
          <cell r="B308" t="str">
            <v>Venituri din dobinzi</v>
          </cell>
          <cell r="C308">
            <v>288654.18</v>
          </cell>
          <cell r="D308">
            <v>288654.18</v>
          </cell>
        </row>
        <row r="309">
          <cell r="A309" t="str">
            <v>767</v>
          </cell>
          <cell r="B309" t="str">
            <v>Venituri din sconturi obtinute</v>
          </cell>
          <cell r="C309">
            <v>0</v>
          </cell>
          <cell r="D309">
            <v>0</v>
          </cell>
        </row>
        <row r="310">
          <cell r="A310" t="str">
            <v>768</v>
          </cell>
          <cell r="B310" t="str">
            <v>Alte venituri financiare</v>
          </cell>
          <cell r="C310">
            <v>0</v>
          </cell>
          <cell r="D310">
            <v>0</v>
          </cell>
        </row>
        <row r="311">
          <cell r="A311" t="str">
            <v>771</v>
          </cell>
          <cell r="B311" t="str">
            <v>Venituri exceptionale din operatiuni de gestiune</v>
          </cell>
          <cell r="C311">
            <v>279143990.84</v>
          </cell>
          <cell r="D311">
            <v>279143990.84</v>
          </cell>
        </row>
        <row r="312">
          <cell r="A312" t="str">
            <v>7711</v>
          </cell>
          <cell r="B312" t="str">
            <v>Venituri din despagubiri si penalitati</v>
          </cell>
          <cell r="C312">
            <v>0</v>
          </cell>
          <cell r="D312">
            <v>0</v>
          </cell>
        </row>
        <row r="313">
          <cell r="A313" t="str">
            <v>7718</v>
          </cell>
          <cell r="B313" t="str">
            <v>Alte venituri exceptionale din operatiuni de gesti</v>
          </cell>
          <cell r="C313">
            <v>279143990.84</v>
          </cell>
          <cell r="D313">
            <v>279143990.84</v>
          </cell>
        </row>
        <row r="314">
          <cell r="A314" t="str">
            <v>7718.1</v>
          </cell>
          <cell r="B314" t="str">
            <v>Valori mater.import-titlu gratuit</v>
          </cell>
          <cell r="C314">
            <v>250926133.5</v>
          </cell>
          <cell r="D314">
            <v>250926133.5</v>
          </cell>
        </row>
        <row r="315">
          <cell r="A315" t="str">
            <v>7718.2</v>
          </cell>
          <cell r="B315" t="str">
            <v>Dif.rotunjire la import</v>
          </cell>
          <cell r="C315">
            <v>-153297.23</v>
          </cell>
          <cell r="D315">
            <v>-153297.23</v>
          </cell>
        </row>
        <row r="316">
          <cell r="A316" t="str">
            <v>7718.3</v>
          </cell>
          <cell r="B316" t="str">
            <v>Penalit.,imputatii,popriri</v>
          </cell>
          <cell r="C316">
            <v>0</v>
          </cell>
          <cell r="D316">
            <v>0</v>
          </cell>
        </row>
        <row r="317">
          <cell r="A317" t="str">
            <v>7718.4</v>
          </cell>
          <cell r="B317" t="str">
            <v>Regulariz.CO pers.transf.</v>
          </cell>
          <cell r="C317">
            <v>0</v>
          </cell>
          <cell r="D317">
            <v>0</v>
          </cell>
        </row>
        <row r="318">
          <cell r="A318" t="str">
            <v>7718.6</v>
          </cell>
          <cell r="B318" t="str">
            <v>Valori mat.import-Austria</v>
          </cell>
          <cell r="C318">
            <v>24342412.57</v>
          </cell>
          <cell r="D318">
            <v>24342412.57</v>
          </cell>
        </row>
        <row r="319">
          <cell r="A319" t="str">
            <v>7718.7</v>
          </cell>
          <cell r="B319" t="str">
            <v>Alte venituri exceptionale din operatiuni de gesti</v>
          </cell>
          <cell r="C319">
            <v>0</v>
          </cell>
          <cell r="D319">
            <v>0</v>
          </cell>
        </row>
        <row r="320">
          <cell r="A320" t="str">
            <v>7718.8</v>
          </cell>
          <cell r="B320" t="str">
            <v>Bonif.5% cf.OG11/99</v>
          </cell>
          <cell r="C320">
            <v>4028742</v>
          </cell>
          <cell r="D320">
            <v>4028742</v>
          </cell>
        </row>
        <row r="321">
          <cell r="A321" t="str">
            <v>7718.9</v>
          </cell>
          <cell r="B321" t="str">
            <v>Alte venit.exceptionale</v>
          </cell>
          <cell r="C321">
            <v>0</v>
          </cell>
          <cell r="D321">
            <v>0</v>
          </cell>
        </row>
        <row r="322">
          <cell r="A322" t="str">
            <v>7718OO</v>
          </cell>
          <cell r="B322" t="str">
            <v>Venituri exceptionale din operatiuni de gestiune</v>
          </cell>
          <cell r="C322">
            <v>0</v>
          </cell>
          <cell r="D322">
            <v>0</v>
          </cell>
        </row>
        <row r="323">
          <cell r="A323" t="str">
            <v>772</v>
          </cell>
          <cell r="B323" t="str">
            <v>Venituri din operatiuni de capital</v>
          </cell>
          <cell r="C323">
            <v>27161384</v>
          </cell>
          <cell r="D323">
            <v>27161384</v>
          </cell>
        </row>
        <row r="324">
          <cell r="A324" t="str">
            <v>7727</v>
          </cell>
          <cell r="B324" t="str">
            <v>Subventii pentru investitii virate la venituri</v>
          </cell>
          <cell r="C324">
            <v>27161384</v>
          </cell>
          <cell r="D324">
            <v>27161384</v>
          </cell>
        </row>
        <row r="325">
          <cell r="A325" t="str">
            <v>7727.1</v>
          </cell>
          <cell r="B325" t="str">
            <v>Subv.pt.inv.virat.venit-Erlau</v>
          </cell>
          <cell r="C325">
            <v>27161384</v>
          </cell>
          <cell r="D325">
            <v>27161384</v>
          </cell>
        </row>
      </sheetData>
      <sheetData sheetId="12">
        <row r="2">
          <cell r="A2" t="str">
            <v>101</v>
          </cell>
          <cell r="B2" t="str">
            <v>Capital social</v>
          </cell>
          <cell r="C2">
            <v>0</v>
          </cell>
          <cell r="D2">
            <v>0</v>
          </cell>
        </row>
        <row r="3">
          <cell r="A3" t="str">
            <v>1011</v>
          </cell>
          <cell r="B3" t="str">
            <v>Capital subscris nevarsat</v>
          </cell>
          <cell r="C3">
            <v>0</v>
          </cell>
          <cell r="D3">
            <v>0</v>
          </cell>
        </row>
        <row r="4">
          <cell r="A4" t="str">
            <v>1012</v>
          </cell>
          <cell r="B4" t="str">
            <v>Capital subscris varsat</v>
          </cell>
          <cell r="C4">
            <v>0</v>
          </cell>
          <cell r="D4">
            <v>0</v>
          </cell>
        </row>
        <row r="5">
          <cell r="A5" t="str">
            <v>107</v>
          </cell>
          <cell r="B5" t="str">
            <v>Rezultatul reportat</v>
          </cell>
          <cell r="C5">
            <v>0</v>
          </cell>
          <cell r="D5">
            <v>0</v>
          </cell>
        </row>
        <row r="6">
          <cell r="A6" t="str">
            <v>107.</v>
          </cell>
          <cell r="B6" t="str">
            <v>Rezult.report-Pierdere'98</v>
          </cell>
          <cell r="C6">
            <v>0</v>
          </cell>
          <cell r="D6">
            <v>0</v>
          </cell>
        </row>
        <row r="7">
          <cell r="A7" t="str">
            <v>107.98</v>
          </cell>
          <cell r="B7" t="str">
            <v>Rezult.report-Pierdere'98</v>
          </cell>
          <cell r="C7">
            <v>0</v>
          </cell>
          <cell r="D7">
            <v>0</v>
          </cell>
        </row>
        <row r="8">
          <cell r="A8" t="str">
            <v>108</v>
          </cell>
          <cell r="B8" t="str">
            <v>Contul intreprinzatorului</v>
          </cell>
          <cell r="C8">
            <v>0</v>
          </cell>
          <cell r="D8">
            <v>0</v>
          </cell>
        </row>
        <row r="9">
          <cell r="A9" t="str">
            <v>118</v>
          </cell>
          <cell r="B9" t="str">
            <v>Alte fonduri</v>
          </cell>
          <cell r="C9">
            <v>0</v>
          </cell>
          <cell r="D9">
            <v>0</v>
          </cell>
        </row>
        <row r="10">
          <cell r="A10" t="str">
            <v>118.</v>
          </cell>
          <cell r="B10" t="str">
            <v>Alte fond.-surse proprii de finantare</v>
          </cell>
          <cell r="C10">
            <v>0</v>
          </cell>
          <cell r="D10">
            <v>0</v>
          </cell>
        </row>
        <row r="11">
          <cell r="A11" t="str">
            <v>118.01</v>
          </cell>
          <cell r="B11" t="str">
            <v>Alte fond.-surse proprii de finantare</v>
          </cell>
          <cell r="C11">
            <v>0</v>
          </cell>
          <cell r="D11">
            <v>0</v>
          </cell>
        </row>
        <row r="12">
          <cell r="A12" t="str">
            <v>121</v>
          </cell>
          <cell r="B12" t="str">
            <v>Profit si pierdere</v>
          </cell>
          <cell r="C12">
            <v>2605389639.3</v>
          </cell>
          <cell r="D12">
            <v>2787400934.75</v>
          </cell>
        </row>
        <row r="13">
          <cell r="A13" t="str">
            <v>1211</v>
          </cell>
          <cell r="B13" t="str">
            <v>Profit si pierdere exploatare</v>
          </cell>
          <cell r="C13">
            <v>2564841863.3</v>
          </cell>
          <cell r="D13">
            <v>2462632428</v>
          </cell>
        </row>
        <row r="14">
          <cell r="A14" t="str">
            <v>1212</v>
          </cell>
          <cell r="B14" t="str">
            <v>Profit si pierdere finaciar</v>
          </cell>
          <cell r="C14">
            <v>21033155</v>
          </cell>
          <cell r="D14">
            <v>35321396.53</v>
          </cell>
        </row>
        <row r="15">
          <cell r="A15" t="str">
            <v>1213</v>
          </cell>
          <cell r="B15" t="str">
            <v>Profit si pierdere exceptional</v>
          </cell>
          <cell r="C15">
            <v>5000000</v>
          </cell>
          <cell r="D15">
            <v>289447110.22</v>
          </cell>
        </row>
        <row r="16">
          <cell r="A16" t="str">
            <v>1215</v>
          </cell>
          <cell r="B16" t="str">
            <v>Impozit pe profit</v>
          </cell>
          <cell r="C16">
            <v>14514621</v>
          </cell>
          <cell r="D16">
            <v>0</v>
          </cell>
        </row>
        <row r="17">
          <cell r="A17" t="str">
            <v>1216</v>
          </cell>
          <cell r="B17" t="str">
            <v>Profit an precedent</v>
          </cell>
          <cell r="C17">
            <v>0</v>
          </cell>
          <cell r="D17">
            <v>0</v>
          </cell>
        </row>
        <row r="18">
          <cell r="A18" t="str">
            <v>129</v>
          </cell>
          <cell r="B18" t="str">
            <v>Repartizarea profitului</v>
          </cell>
          <cell r="C18">
            <v>0</v>
          </cell>
          <cell r="D18">
            <v>0</v>
          </cell>
        </row>
        <row r="19">
          <cell r="A19" t="str">
            <v>129.</v>
          </cell>
          <cell r="B19" t="str">
            <v>Repart. profit an preced.</v>
          </cell>
          <cell r="C19">
            <v>0</v>
          </cell>
          <cell r="D19">
            <v>0</v>
          </cell>
        </row>
        <row r="20">
          <cell r="A20" t="str">
            <v>129.09</v>
          </cell>
          <cell r="B20" t="str">
            <v>Repart. profit an preced.</v>
          </cell>
          <cell r="C20">
            <v>0</v>
          </cell>
          <cell r="D20">
            <v>0</v>
          </cell>
        </row>
        <row r="21">
          <cell r="A21" t="str">
            <v>131</v>
          </cell>
          <cell r="B21" t="str">
            <v>Subventii pentru investitii</v>
          </cell>
          <cell r="C21">
            <v>27161384</v>
          </cell>
          <cell r="D21">
            <v>0</v>
          </cell>
        </row>
        <row r="22">
          <cell r="A22" t="str">
            <v>131.</v>
          </cell>
          <cell r="B22" t="str">
            <v>Subv.ptr.invest.-Erlau</v>
          </cell>
          <cell r="C22">
            <v>27161384</v>
          </cell>
          <cell r="D22">
            <v>0</v>
          </cell>
        </row>
        <row r="23">
          <cell r="A23" t="str">
            <v>131.01</v>
          </cell>
          <cell r="B23" t="str">
            <v>Subv.ptr.invest.-Erlau</v>
          </cell>
          <cell r="C23">
            <v>27161384</v>
          </cell>
          <cell r="D23">
            <v>0</v>
          </cell>
        </row>
        <row r="24">
          <cell r="A24" t="str">
            <v>162</v>
          </cell>
          <cell r="B24" t="str">
            <v>Credit bancar pe term.lung</v>
          </cell>
          <cell r="C24">
            <v>0</v>
          </cell>
          <cell r="D24">
            <v>0</v>
          </cell>
        </row>
        <row r="25">
          <cell r="A25" t="str">
            <v>1621</v>
          </cell>
          <cell r="B25" t="str">
            <v>Credite bancare pe termen lung si mediu</v>
          </cell>
          <cell r="C25">
            <v>0</v>
          </cell>
          <cell r="D25">
            <v>0</v>
          </cell>
        </row>
        <row r="26">
          <cell r="A26" t="str">
            <v>1621.2</v>
          </cell>
          <cell r="B26" t="str">
            <v>Credit bancar pe term.lung</v>
          </cell>
          <cell r="C26">
            <v>0</v>
          </cell>
          <cell r="D26">
            <v>0</v>
          </cell>
        </row>
        <row r="27">
          <cell r="A27" t="str">
            <v>167</v>
          </cell>
          <cell r="B27" t="str">
            <v>Alte imprumuturi si datorii asimilate</v>
          </cell>
          <cell r="C27">
            <v>0</v>
          </cell>
          <cell r="D27">
            <v>0</v>
          </cell>
        </row>
        <row r="28">
          <cell r="A28" t="str">
            <v>167.</v>
          </cell>
          <cell r="B28" t="str">
            <v>Imprumut VOGT AG Erlau</v>
          </cell>
          <cell r="C28">
            <v>0</v>
          </cell>
          <cell r="D28">
            <v>0</v>
          </cell>
        </row>
        <row r="29">
          <cell r="A29" t="str">
            <v>167.01</v>
          </cell>
          <cell r="B29" t="str">
            <v>Imprumut VOGT AG Erlau</v>
          </cell>
          <cell r="C29">
            <v>0</v>
          </cell>
          <cell r="D29">
            <v>0</v>
          </cell>
        </row>
        <row r="30">
          <cell r="A30" t="str">
            <v>201</v>
          </cell>
          <cell r="B30" t="str">
            <v>Cheltuieli de constituire</v>
          </cell>
          <cell r="C30">
            <v>0</v>
          </cell>
          <cell r="D30">
            <v>0</v>
          </cell>
        </row>
        <row r="31">
          <cell r="A31" t="str">
            <v>208</v>
          </cell>
          <cell r="B31" t="str">
            <v>Alte imobilizari necorporale</v>
          </cell>
          <cell r="C31">
            <v>0</v>
          </cell>
          <cell r="D31">
            <v>0</v>
          </cell>
        </row>
        <row r="32">
          <cell r="A32" t="str">
            <v>211</v>
          </cell>
          <cell r="B32" t="str">
            <v>Terenuri</v>
          </cell>
          <cell r="C32">
            <v>147210200</v>
          </cell>
          <cell r="D32">
            <v>0</v>
          </cell>
        </row>
        <row r="33">
          <cell r="A33" t="str">
            <v>2111</v>
          </cell>
          <cell r="B33" t="str">
            <v>Terenuri</v>
          </cell>
          <cell r="C33">
            <v>147210200</v>
          </cell>
          <cell r="D33">
            <v>0</v>
          </cell>
        </row>
        <row r="34">
          <cell r="A34" t="str">
            <v>2111.1</v>
          </cell>
          <cell r="B34" t="str">
            <v>Terenuri-Cerbului 1A</v>
          </cell>
          <cell r="C34">
            <v>147210200</v>
          </cell>
          <cell r="D34">
            <v>0</v>
          </cell>
        </row>
        <row r="35">
          <cell r="A35" t="str">
            <v>212</v>
          </cell>
          <cell r="B35" t="str">
            <v>Mijloace fixe</v>
          </cell>
          <cell r="C35">
            <v>0</v>
          </cell>
          <cell r="D35">
            <v>0</v>
          </cell>
        </row>
        <row r="36">
          <cell r="A36" t="str">
            <v>2121</v>
          </cell>
          <cell r="B36" t="str">
            <v>Constructii</v>
          </cell>
          <cell r="C36">
            <v>0</v>
          </cell>
          <cell r="D36">
            <v>0</v>
          </cell>
        </row>
        <row r="37">
          <cell r="A37" t="str">
            <v>2122</v>
          </cell>
          <cell r="B37" t="str">
            <v>Echip.tehnologice(masini,utilaje)</v>
          </cell>
          <cell r="C37">
            <v>0</v>
          </cell>
          <cell r="D37">
            <v>0</v>
          </cell>
        </row>
        <row r="38">
          <cell r="A38" t="str">
            <v>2123</v>
          </cell>
          <cell r="B38" t="str">
            <v>Apar.instal.masur,contr,regl.</v>
          </cell>
          <cell r="C38">
            <v>0</v>
          </cell>
          <cell r="D38">
            <v>0</v>
          </cell>
        </row>
        <row r="39">
          <cell r="A39" t="str">
            <v>2124</v>
          </cell>
          <cell r="B39" t="str">
            <v>Mijloace de transport</v>
          </cell>
          <cell r="C39">
            <v>0</v>
          </cell>
          <cell r="D39">
            <v>0</v>
          </cell>
        </row>
        <row r="40">
          <cell r="A40" t="str">
            <v>2125</v>
          </cell>
          <cell r="B40" t="str">
            <v>Mijloace de transport</v>
          </cell>
          <cell r="C40">
            <v>0</v>
          </cell>
          <cell r="D40">
            <v>0</v>
          </cell>
        </row>
        <row r="41">
          <cell r="A41" t="str">
            <v>2126</v>
          </cell>
          <cell r="B41" t="str">
            <v>Mobilier,birotica..alte active</v>
          </cell>
          <cell r="C41">
            <v>0</v>
          </cell>
          <cell r="D41">
            <v>0</v>
          </cell>
        </row>
        <row r="42">
          <cell r="A42" t="str">
            <v>2127</v>
          </cell>
          <cell r="B42" t="str">
            <v>Unelte, accesorii de productie si inventar gospoda</v>
          </cell>
          <cell r="C42">
            <v>0</v>
          </cell>
          <cell r="D42">
            <v>0</v>
          </cell>
        </row>
        <row r="43">
          <cell r="A43" t="str">
            <v>2128</v>
          </cell>
          <cell r="B43" t="str">
            <v>Alte active corporale</v>
          </cell>
          <cell r="C43">
            <v>0</v>
          </cell>
          <cell r="D43">
            <v>0</v>
          </cell>
        </row>
        <row r="44">
          <cell r="A44" t="str">
            <v>231</v>
          </cell>
          <cell r="B44" t="str">
            <v>Imobilizari in curs corporale</v>
          </cell>
          <cell r="C44">
            <v>269278675</v>
          </cell>
          <cell r="D44">
            <v>0</v>
          </cell>
        </row>
        <row r="45">
          <cell r="A45" t="str">
            <v>231.</v>
          </cell>
          <cell r="B45" t="str">
            <v>Grup social</v>
          </cell>
          <cell r="C45">
            <v>269278675</v>
          </cell>
          <cell r="D45">
            <v>0</v>
          </cell>
        </row>
        <row r="46">
          <cell r="A46" t="str">
            <v>231.01</v>
          </cell>
          <cell r="B46" t="str">
            <v>Grup social</v>
          </cell>
          <cell r="C46">
            <v>0</v>
          </cell>
          <cell r="D46">
            <v>0</v>
          </cell>
        </row>
        <row r="47">
          <cell r="A47" t="str">
            <v>231.02</v>
          </cell>
          <cell r="B47" t="str">
            <v>Canalizare exterioara</v>
          </cell>
          <cell r="C47">
            <v>0</v>
          </cell>
          <cell r="D47">
            <v>0</v>
          </cell>
        </row>
        <row r="48">
          <cell r="A48" t="str">
            <v>231.03</v>
          </cell>
          <cell r="B48" t="str">
            <v>Platforma curte</v>
          </cell>
          <cell r="C48">
            <v>0</v>
          </cell>
          <cell r="D48">
            <v>0</v>
          </cell>
        </row>
        <row r="49">
          <cell r="A49" t="str">
            <v>231.04</v>
          </cell>
          <cell r="B49" t="str">
            <v>Platforma exterioara</v>
          </cell>
          <cell r="C49">
            <v>0</v>
          </cell>
          <cell r="D49">
            <v>0</v>
          </cell>
        </row>
        <row r="50">
          <cell r="A50" t="str">
            <v>231.05</v>
          </cell>
          <cell r="B50" t="str">
            <v>Hala Butler I</v>
          </cell>
          <cell r="C50">
            <v>0</v>
          </cell>
          <cell r="D50">
            <v>0</v>
          </cell>
        </row>
        <row r="51">
          <cell r="A51" t="str">
            <v>231.06</v>
          </cell>
          <cell r="B51" t="str">
            <v>Pod canal centura</v>
          </cell>
          <cell r="C51">
            <v>0</v>
          </cell>
          <cell r="D51">
            <v>0</v>
          </cell>
        </row>
        <row r="52">
          <cell r="A52" t="str">
            <v>231.07</v>
          </cell>
          <cell r="B52" t="str">
            <v>Recipient tampon</v>
          </cell>
          <cell r="C52">
            <v>0</v>
          </cell>
          <cell r="D52">
            <v>0</v>
          </cell>
        </row>
        <row r="53">
          <cell r="A53" t="str">
            <v>231.08</v>
          </cell>
          <cell r="B53" t="str">
            <v>Moderniz.grup adm-tiv</v>
          </cell>
          <cell r="C53">
            <v>0</v>
          </cell>
          <cell r="D53">
            <v>0</v>
          </cell>
        </row>
        <row r="54">
          <cell r="A54" t="str">
            <v>231.09</v>
          </cell>
          <cell r="B54" t="str">
            <v>Put forat</v>
          </cell>
          <cell r="C54">
            <v>0</v>
          </cell>
          <cell r="D54">
            <v>0</v>
          </cell>
        </row>
        <row r="55">
          <cell r="A55" t="str">
            <v>231.10</v>
          </cell>
          <cell r="B55" t="str">
            <v>Rampa incarc.-descarc.</v>
          </cell>
          <cell r="C55">
            <v>0</v>
          </cell>
          <cell r="D55">
            <v>0</v>
          </cell>
        </row>
        <row r="56">
          <cell r="A56" t="str">
            <v>231.11</v>
          </cell>
          <cell r="B56" t="str">
            <v>Hala Butler II</v>
          </cell>
          <cell r="C56">
            <v>112604982</v>
          </cell>
          <cell r="D56">
            <v>0</v>
          </cell>
        </row>
        <row r="57">
          <cell r="A57" t="str">
            <v>231.12</v>
          </cell>
          <cell r="B57" t="str">
            <v>Instalatie climatizare</v>
          </cell>
          <cell r="C57">
            <v>156673693</v>
          </cell>
          <cell r="D57">
            <v>0</v>
          </cell>
        </row>
        <row r="58">
          <cell r="A58" t="str">
            <v>267</v>
          </cell>
          <cell r="B58" t="str">
            <v>Creante imobilizate</v>
          </cell>
          <cell r="C58">
            <v>0</v>
          </cell>
          <cell r="D58">
            <v>0</v>
          </cell>
        </row>
        <row r="59">
          <cell r="A59" t="str">
            <v>2677</v>
          </cell>
          <cell r="B59" t="str">
            <v>Alte creante imobilizate</v>
          </cell>
          <cell r="C59">
            <v>0</v>
          </cell>
          <cell r="D59">
            <v>0</v>
          </cell>
        </row>
        <row r="60">
          <cell r="A60" t="str">
            <v>280</v>
          </cell>
          <cell r="B60" t="str">
            <v>Amortizari privind imobilizarile necorporale</v>
          </cell>
          <cell r="C60">
            <v>0</v>
          </cell>
          <cell r="D60">
            <v>0</v>
          </cell>
        </row>
        <row r="61">
          <cell r="A61" t="str">
            <v>2801</v>
          </cell>
          <cell r="B61" t="str">
            <v>Amortizarea cheltuielilor de constituire</v>
          </cell>
          <cell r="C61">
            <v>0</v>
          </cell>
          <cell r="D61">
            <v>0</v>
          </cell>
        </row>
        <row r="62">
          <cell r="A62" t="str">
            <v>2808</v>
          </cell>
          <cell r="B62" t="str">
            <v>Amortizarea altor imobilizari necorporale</v>
          </cell>
          <cell r="C62">
            <v>0</v>
          </cell>
          <cell r="D62">
            <v>0</v>
          </cell>
        </row>
        <row r="63">
          <cell r="A63" t="str">
            <v>281</v>
          </cell>
          <cell r="B63" t="str">
            <v>Amortizari privind imobilizarile corporale</v>
          </cell>
          <cell r="C63">
            <v>0</v>
          </cell>
          <cell r="D63">
            <v>69819494</v>
          </cell>
        </row>
        <row r="64">
          <cell r="A64" t="str">
            <v>2811</v>
          </cell>
          <cell r="B64" t="str">
            <v>Amortiz.constructiilor</v>
          </cell>
          <cell r="C64">
            <v>0</v>
          </cell>
          <cell r="D64">
            <v>20639137</v>
          </cell>
        </row>
        <row r="65">
          <cell r="A65" t="str">
            <v>2812</v>
          </cell>
          <cell r="B65" t="str">
            <v>Amortiz.echip.tehnologice</v>
          </cell>
          <cell r="C65">
            <v>0</v>
          </cell>
          <cell r="D65">
            <v>545031</v>
          </cell>
        </row>
        <row r="66">
          <cell r="A66" t="str">
            <v>2813</v>
          </cell>
          <cell r="B66" t="str">
            <v>Amortiz.apar,inst.mas,contr,regl.</v>
          </cell>
          <cell r="C66">
            <v>0</v>
          </cell>
          <cell r="D66">
            <v>41347654</v>
          </cell>
        </row>
        <row r="67">
          <cell r="A67" t="str">
            <v>2814</v>
          </cell>
          <cell r="B67" t="str">
            <v>Amortiz.mijl.de transport</v>
          </cell>
          <cell r="C67">
            <v>0</v>
          </cell>
          <cell r="D67">
            <v>5888343</v>
          </cell>
        </row>
        <row r="68">
          <cell r="A68" t="str">
            <v>2815</v>
          </cell>
          <cell r="B68" t="str">
            <v>Amortizarea mijloacelor de transport</v>
          </cell>
          <cell r="C68">
            <v>0</v>
          </cell>
          <cell r="D68">
            <v>0</v>
          </cell>
        </row>
        <row r="69">
          <cell r="A69" t="str">
            <v>2816</v>
          </cell>
          <cell r="B69" t="str">
            <v>Amortiz.mobilier,birotica...</v>
          </cell>
          <cell r="C69">
            <v>0</v>
          </cell>
          <cell r="D69">
            <v>1399329</v>
          </cell>
        </row>
        <row r="70">
          <cell r="A70" t="str">
            <v>2817</v>
          </cell>
          <cell r="B70" t="str">
            <v>Amortiz.unelt,dispoz,mobilier,birot.</v>
          </cell>
          <cell r="C70">
            <v>0</v>
          </cell>
          <cell r="D70">
            <v>0</v>
          </cell>
        </row>
        <row r="71">
          <cell r="A71" t="str">
            <v>2818</v>
          </cell>
          <cell r="B71" t="str">
            <v>Amortizarea accesoriilor de productie si inventaru</v>
          </cell>
          <cell r="C71">
            <v>0</v>
          </cell>
          <cell r="D71">
            <v>0</v>
          </cell>
        </row>
        <row r="72">
          <cell r="A72" t="str">
            <v>301</v>
          </cell>
          <cell r="B72" t="str">
            <v>Materiale consumabile</v>
          </cell>
          <cell r="C72">
            <v>285893787.42</v>
          </cell>
          <cell r="D72">
            <v>254828325</v>
          </cell>
        </row>
        <row r="73">
          <cell r="A73" t="str">
            <v>3011</v>
          </cell>
          <cell r="B73" t="str">
            <v>Materiale auxiliare</v>
          </cell>
          <cell r="C73">
            <v>0</v>
          </cell>
          <cell r="D73">
            <v>0</v>
          </cell>
        </row>
        <row r="74">
          <cell r="A74" t="str">
            <v>3011.1</v>
          </cell>
          <cell r="B74" t="str">
            <v>Mater.intretin.-intern</v>
          </cell>
          <cell r="C74">
            <v>0</v>
          </cell>
          <cell r="D74">
            <v>0</v>
          </cell>
        </row>
        <row r="75">
          <cell r="A75" t="str">
            <v>3011.2</v>
          </cell>
          <cell r="B75" t="str">
            <v>Mater.intretinere-VOGT</v>
          </cell>
          <cell r="C75">
            <v>0</v>
          </cell>
          <cell r="D75">
            <v>0</v>
          </cell>
        </row>
        <row r="76">
          <cell r="A76" t="str">
            <v>3012</v>
          </cell>
          <cell r="B76" t="str">
            <v>Combustibili</v>
          </cell>
          <cell r="C76">
            <v>0</v>
          </cell>
          <cell r="D76">
            <v>0</v>
          </cell>
        </row>
        <row r="77">
          <cell r="A77" t="str">
            <v>3014</v>
          </cell>
          <cell r="B77" t="str">
            <v>Piese de schimb</v>
          </cell>
          <cell r="C77">
            <v>90983967.81</v>
          </cell>
          <cell r="D77">
            <v>65659606</v>
          </cell>
        </row>
        <row r="78">
          <cell r="A78" t="str">
            <v>3014.1</v>
          </cell>
          <cell r="B78" t="str">
            <v>Piese schimb-intern</v>
          </cell>
          <cell r="C78">
            <v>0</v>
          </cell>
          <cell r="D78">
            <v>0</v>
          </cell>
        </row>
        <row r="79">
          <cell r="A79" t="str">
            <v>3014.2</v>
          </cell>
          <cell r="B79" t="str">
            <v>Piese schimb-VOGT AG</v>
          </cell>
          <cell r="C79">
            <v>89971584.81</v>
          </cell>
          <cell r="D79">
            <v>65194717</v>
          </cell>
        </row>
        <row r="80">
          <cell r="A80" t="str">
            <v>3014.3</v>
          </cell>
          <cell r="B80" t="str">
            <v>Piese schimb-Austria</v>
          </cell>
          <cell r="C80">
            <v>1012383</v>
          </cell>
          <cell r="D80">
            <v>464889</v>
          </cell>
        </row>
        <row r="81">
          <cell r="A81" t="str">
            <v>3014.4</v>
          </cell>
          <cell r="B81" t="str">
            <v>Piese schimb-Miesau</v>
          </cell>
          <cell r="C81">
            <v>0</v>
          </cell>
          <cell r="D81">
            <v>0</v>
          </cell>
        </row>
        <row r="82">
          <cell r="A82" t="str">
            <v>3018</v>
          </cell>
          <cell r="B82" t="str">
            <v>Alte materiale consumabile</v>
          </cell>
          <cell r="C82">
            <v>194909819.61</v>
          </cell>
          <cell r="D82">
            <v>189168719</v>
          </cell>
        </row>
        <row r="83">
          <cell r="A83" t="str">
            <v>3018.1</v>
          </cell>
          <cell r="B83" t="str">
            <v>Alte mat.consum.-intern</v>
          </cell>
          <cell r="C83">
            <v>500000</v>
          </cell>
          <cell r="D83">
            <v>1391382</v>
          </cell>
        </row>
        <row r="84">
          <cell r="A84" t="str">
            <v>3018.2</v>
          </cell>
          <cell r="B84" t="str">
            <v>Alte mat.consum.-VOGT AG</v>
          </cell>
          <cell r="C84">
            <v>181125545.76</v>
          </cell>
          <cell r="D84">
            <v>175499213</v>
          </cell>
        </row>
        <row r="85">
          <cell r="A85" t="str">
            <v>3018.3</v>
          </cell>
          <cell r="B85" t="str">
            <v>Alte mat.consum.-Austria</v>
          </cell>
          <cell r="C85">
            <v>13284273.85</v>
          </cell>
          <cell r="D85">
            <v>12278124</v>
          </cell>
        </row>
        <row r="86">
          <cell r="A86" t="str">
            <v>3018.4</v>
          </cell>
          <cell r="B86" t="str">
            <v>Alte mat.consum.-Miesau</v>
          </cell>
          <cell r="C86">
            <v>0</v>
          </cell>
          <cell r="D86">
            <v>0</v>
          </cell>
        </row>
        <row r="87">
          <cell r="A87" t="str">
            <v>321</v>
          </cell>
          <cell r="B87" t="str">
            <v>Obiecte de inventar</v>
          </cell>
          <cell r="C87">
            <v>16976564</v>
          </cell>
          <cell r="D87">
            <v>0</v>
          </cell>
        </row>
        <row r="88">
          <cell r="A88" t="str">
            <v>321.</v>
          </cell>
          <cell r="B88" t="str">
            <v>Obiecte inventar-intern</v>
          </cell>
          <cell r="C88">
            <v>16976564</v>
          </cell>
          <cell r="D88">
            <v>0</v>
          </cell>
        </row>
        <row r="89">
          <cell r="A89" t="str">
            <v>321..3</v>
          </cell>
          <cell r="B89" t="str">
            <v>Obiecte inventar-intern</v>
          </cell>
          <cell r="C89">
            <v>0</v>
          </cell>
          <cell r="D89">
            <v>0</v>
          </cell>
        </row>
        <row r="90">
          <cell r="A90" t="str">
            <v>321.01</v>
          </cell>
          <cell r="B90" t="str">
            <v>Obiecte inventar-intern</v>
          </cell>
          <cell r="C90">
            <v>1227000</v>
          </cell>
          <cell r="D90">
            <v>0</v>
          </cell>
        </row>
        <row r="91">
          <cell r="A91" t="str">
            <v>321.02</v>
          </cell>
          <cell r="B91" t="str">
            <v>Obiecte invent.-VOGT AG</v>
          </cell>
          <cell r="C91">
            <v>15749564</v>
          </cell>
          <cell r="D91">
            <v>0</v>
          </cell>
        </row>
        <row r="92">
          <cell r="A92" t="str">
            <v>321.03</v>
          </cell>
          <cell r="B92" t="str">
            <v>Obiecte inventar-VOGT Austria</v>
          </cell>
          <cell r="C92">
            <v>0</v>
          </cell>
          <cell r="D92">
            <v>0</v>
          </cell>
        </row>
        <row r="93">
          <cell r="A93" t="str">
            <v>322</v>
          </cell>
          <cell r="B93" t="str">
            <v>Uzura obiectelor de inventar</v>
          </cell>
          <cell r="C93">
            <v>0</v>
          </cell>
          <cell r="D93">
            <v>1227000</v>
          </cell>
        </row>
        <row r="94">
          <cell r="A94" t="str">
            <v>378</v>
          </cell>
          <cell r="B94" t="str">
            <v>Diferente de pret la marfuri</v>
          </cell>
          <cell r="C94">
            <v>0</v>
          </cell>
          <cell r="D94">
            <v>0</v>
          </cell>
        </row>
        <row r="95">
          <cell r="A95" t="str">
            <v>401</v>
          </cell>
          <cell r="B95" t="str">
            <v>Furnizori</v>
          </cell>
          <cell r="C95">
            <v>62454866</v>
          </cell>
          <cell r="D95">
            <v>136374556</v>
          </cell>
        </row>
        <row r="96">
          <cell r="A96" t="str">
            <v>401.</v>
          </cell>
          <cell r="B96" t="str">
            <v>VOGT AG-Erlau</v>
          </cell>
          <cell r="C96">
            <v>62454866</v>
          </cell>
          <cell r="D96">
            <v>136374556</v>
          </cell>
        </row>
        <row r="97">
          <cell r="A97" t="str">
            <v>401.01</v>
          </cell>
          <cell r="B97" t="str">
            <v>VOGT AG-Erlau</v>
          </cell>
          <cell r="C97">
            <v>0</v>
          </cell>
          <cell r="D97">
            <v>0</v>
          </cell>
        </row>
        <row r="98">
          <cell r="A98" t="str">
            <v>401.98</v>
          </cell>
          <cell r="B98" t="str">
            <v>Furnizori interni</v>
          </cell>
          <cell r="C98">
            <v>54041716</v>
          </cell>
          <cell r="D98">
            <v>127919556</v>
          </cell>
        </row>
        <row r="99">
          <cell r="A99" t="str">
            <v>401.99</v>
          </cell>
          <cell r="B99" t="str">
            <v>Colaboratori</v>
          </cell>
          <cell r="C99">
            <v>8413150</v>
          </cell>
          <cell r="D99">
            <v>8455000</v>
          </cell>
        </row>
        <row r="100">
          <cell r="A100" t="str">
            <v>404</v>
          </cell>
          <cell r="B100" t="str">
            <v>Furnizori de imobilizari</v>
          </cell>
          <cell r="C100">
            <v>393283826</v>
          </cell>
          <cell r="D100">
            <v>458803586</v>
          </cell>
        </row>
        <row r="101">
          <cell r="A101" t="str">
            <v>404.</v>
          </cell>
          <cell r="B101" t="str">
            <v>VOGT Witten</v>
          </cell>
          <cell r="C101">
            <v>393283826</v>
          </cell>
          <cell r="D101">
            <v>458803586</v>
          </cell>
        </row>
        <row r="102">
          <cell r="A102" t="str">
            <v>404.10</v>
          </cell>
          <cell r="B102" t="str">
            <v>VOGT Witten</v>
          </cell>
          <cell r="C102">
            <v>0</v>
          </cell>
          <cell r="D102">
            <v>0</v>
          </cell>
        </row>
        <row r="103">
          <cell r="A103" t="str">
            <v>404.98</v>
          </cell>
          <cell r="B103" t="str">
            <v>Furniz.imobiliz.-intern</v>
          </cell>
          <cell r="C103">
            <v>393283826</v>
          </cell>
          <cell r="D103">
            <v>458803586</v>
          </cell>
        </row>
        <row r="104">
          <cell r="A104" t="str">
            <v>409</v>
          </cell>
          <cell r="B104" t="str">
            <v>Avansuri acordate furnizorilor</v>
          </cell>
          <cell r="C104">
            <v>48563060</v>
          </cell>
          <cell r="D104">
            <v>48563060</v>
          </cell>
        </row>
        <row r="105">
          <cell r="A105" t="str">
            <v>409.</v>
          </cell>
          <cell r="B105" t="str">
            <v>Avans.furniz.-interni</v>
          </cell>
          <cell r="C105">
            <v>48563060</v>
          </cell>
          <cell r="D105">
            <v>48563060</v>
          </cell>
        </row>
        <row r="106">
          <cell r="A106" t="str">
            <v>409.98</v>
          </cell>
          <cell r="B106" t="str">
            <v>Avans.furniz.-interni</v>
          </cell>
          <cell r="C106">
            <v>48563060</v>
          </cell>
          <cell r="D106">
            <v>48563060</v>
          </cell>
        </row>
        <row r="107">
          <cell r="A107" t="str">
            <v>411</v>
          </cell>
          <cell r="B107" t="str">
            <v>Clienti</v>
          </cell>
          <cell r="C107">
            <v>2438368066</v>
          </cell>
          <cell r="D107">
            <v>3449881282</v>
          </cell>
        </row>
        <row r="108">
          <cell r="A108" t="str">
            <v>411.</v>
          </cell>
          <cell r="B108" t="str">
            <v>VOGT AG Erlau</v>
          </cell>
          <cell r="C108">
            <v>2438368066</v>
          </cell>
          <cell r="D108">
            <v>3449881282</v>
          </cell>
        </row>
        <row r="109">
          <cell r="A109" t="str">
            <v>411.01</v>
          </cell>
          <cell r="B109" t="str">
            <v>VOGT AG Erlau</v>
          </cell>
          <cell r="C109">
            <v>1678626741</v>
          </cell>
          <cell r="D109">
            <v>2399159324</v>
          </cell>
        </row>
        <row r="110">
          <cell r="A110" t="str">
            <v>411.02</v>
          </cell>
          <cell r="B110" t="str">
            <v>VOGT Austria</v>
          </cell>
          <cell r="C110">
            <v>752957630</v>
          </cell>
          <cell r="D110">
            <v>1043938263</v>
          </cell>
        </row>
        <row r="111">
          <cell r="A111" t="str">
            <v>411.03</v>
          </cell>
          <cell r="B111" t="str">
            <v>VOGT Miesau</v>
          </cell>
          <cell r="C111">
            <v>0</v>
          </cell>
          <cell r="D111">
            <v>0</v>
          </cell>
        </row>
        <row r="112">
          <cell r="A112" t="str">
            <v>411.98</v>
          </cell>
          <cell r="B112" t="str">
            <v>Clienti intern</v>
          </cell>
          <cell r="C112">
            <v>6783695</v>
          </cell>
          <cell r="D112">
            <v>6783695</v>
          </cell>
        </row>
        <row r="113">
          <cell r="A113" t="str">
            <v>419</v>
          </cell>
          <cell r="B113" t="str">
            <v>Clienti - creditori</v>
          </cell>
          <cell r="C113">
            <v>0</v>
          </cell>
          <cell r="D113">
            <v>0</v>
          </cell>
        </row>
        <row r="114">
          <cell r="A114" t="str">
            <v>419.</v>
          </cell>
          <cell r="B114" t="str">
            <v>Clienti-credit./VOGT AG</v>
          </cell>
          <cell r="C114">
            <v>0</v>
          </cell>
          <cell r="D114">
            <v>0</v>
          </cell>
        </row>
        <row r="115">
          <cell r="A115" t="str">
            <v>419.01</v>
          </cell>
          <cell r="B115" t="str">
            <v>Clienti-credit./VOGT AG</v>
          </cell>
          <cell r="C115">
            <v>0</v>
          </cell>
          <cell r="D115">
            <v>0</v>
          </cell>
        </row>
        <row r="116">
          <cell r="A116" t="str">
            <v>421</v>
          </cell>
          <cell r="B116" t="str">
            <v>Personal-remuneratii datorate</v>
          </cell>
          <cell r="C116">
            <v>1198136923</v>
          </cell>
          <cell r="D116">
            <v>1236072508</v>
          </cell>
        </row>
        <row r="117">
          <cell r="A117" t="str">
            <v>423</v>
          </cell>
          <cell r="B117" t="str">
            <v>Personal-ajutoare materiale datorate</v>
          </cell>
          <cell r="C117">
            <v>61126529</v>
          </cell>
          <cell r="D117">
            <v>68892636</v>
          </cell>
        </row>
        <row r="118">
          <cell r="A118" t="str">
            <v>423.</v>
          </cell>
          <cell r="B118" t="str">
            <v>Indemnizatii de boala</v>
          </cell>
          <cell r="C118">
            <v>61126529</v>
          </cell>
          <cell r="D118">
            <v>68892636</v>
          </cell>
        </row>
        <row r="119">
          <cell r="A119" t="str">
            <v>423.01</v>
          </cell>
          <cell r="B119" t="str">
            <v>Indemnizatii de boala</v>
          </cell>
          <cell r="C119">
            <v>61126529</v>
          </cell>
          <cell r="D119">
            <v>68892636</v>
          </cell>
        </row>
        <row r="120">
          <cell r="A120" t="str">
            <v>423.02</v>
          </cell>
          <cell r="B120" t="str">
            <v>Indemnizatii de deces</v>
          </cell>
          <cell r="C120">
            <v>0</v>
          </cell>
          <cell r="D120">
            <v>0</v>
          </cell>
        </row>
        <row r="121">
          <cell r="A121" t="str">
            <v>425</v>
          </cell>
          <cell r="B121" t="str">
            <v>Avansuri acordate personalului</v>
          </cell>
          <cell r="C121">
            <v>388847570</v>
          </cell>
          <cell r="D121">
            <v>441087570</v>
          </cell>
        </row>
        <row r="122">
          <cell r="A122" t="str">
            <v>425.</v>
          </cell>
          <cell r="B122" t="str">
            <v>Avans salarii</v>
          </cell>
          <cell r="C122">
            <v>388847570</v>
          </cell>
          <cell r="D122">
            <v>441087570</v>
          </cell>
        </row>
        <row r="123">
          <cell r="A123" t="str">
            <v>425.01</v>
          </cell>
          <cell r="B123" t="str">
            <v>Avans salarii</v>
          </cell>
          <cell r="C123">
            <v>345147570</v>
          </cell>
          <cell r="D123">
            <v>341687570</v>
          </cell>
        </row>
        <row r="124">
          <cell r="A124" t="str">
            <v>425.02</v>
          </cell>
          <cell r="B124" t="str">
            <v>Avans concediu odihna</v>
          </cell>
          <cell r="C124">
            <v>43700000</v>
          </cell>
          <cell r="D124">
            <v>99400000</v>
          </cell>
        </row>
        <row r="125">
          <cell r="A125" t="str">
            <v>425.03</v>
          </cell>
          <cell r="B125" t="str">
            <v>Alte avansuri</v>
          </cell>
          <cell r="C125">
            <v>0</v>
          </cell>
          <cell r="D125">
            <v>0</v>
          </cell>
        </row>
        <row r="126">
          <cell r="A126" t="str">
            <v>427</v>
          </cell>
          <cell r="B126" t="str">
            <v>Retineri din remuneratii datorate tertilor</v>
          </cell>
          <cell r="C126">
            <v>11333863</v>
          </cell>
          <cell r="D126">
            <v>10891417</v>
          </cell>
        </row>
        <row r="127">
          <cell r="A127" t="str">
            <v>427.</v>
          </cell>
          <cell r="B127" t="str">
            <v>B.I.R. Jimbolia</v>
          </cell>
          <cell r="C127">
            <v>11333863</v>
          </cell>
          <cell r="D127">
            <v>10891417</v>
          </cell>
        </row>
        <row r="128">
          <cell r="A128" t="str">
            <v>427.01</v>
          </cell>
          <cell r="B128" t="str">
            <v>B.I.R. Jimbolia</v>
          </cell>
          <cell r="C128">
            <v>4183863</v>
          </cell>
          <cell r="D128">
            <v>3691417</v>
          </cell>
        </row>
        <row r="129">
          <cell r="A129" t="str">
            <v>427.02</v>
          </cell>
          <cell r="B129" t="str">
            <v>Banca de credit coop.-Jimbolia</v>
          </cell>
          <cell r="C129">
            <v>5050000</v>
          </cell>
          <cell r="D129">
            <v>6150000</v>
          </cell>
        </row>
        <row r="130">
          <cell r="A130" t="str">
            <v>427.03</v>
          </cell>
          <cell r="B130" t="str">
            <v>CEC Timisoara</v>
          </cell>
          <cell r="C130">
            <v>0</v>
          </cell>
          <cell r="D130">
            <v>0</v>
          </cell>
        </row>
        <row r="131">
          <cell r="A131" t="str">
            <v>427.04</v>
          </cell>
          <cell r="B131" t="str">
            <v>Bancpost SA Timisoara</v>
          </cell>
          <cell r="C131">
            <v>0</v>
          </cell>
          <cell r="D131">
            <v>0</v>
          </cell>
        </row>
        <row r="132">
          <cell r="A132" t="str">
            <v>427.05</v>
          </cell>
          <cell r="B132" t="str">
            <v>Jimapaterm Serv SA Jimbolia</v>
          </cell>
          <cell r="C132">
            <v>200000</v>
          </cell>
          <cell r="D132">
            <v>200000</v>
          </cell>
        </row>
        <row r="133">
          <cell r="A133" t="str">
            <v>427.06</v>
          </cell>
          <cell r="B133" t="str">
            <v>Coop.Credit Carpinis</v>
          </cell>
          <cell r="C133">
            <v>500000</v>
          </cell>
          <cell r="D133">
            <v>0</v>
          </cell>
        </row>
        <row r="134">
          <cell r="A134" t="str">
            <v>427.07</v>
          </cell>
          <cell r="B134" t="str">
            <v>Trezor Jimbolia</v>
          </cell>
          <cell r="C134">
            <v>200000</v>
          </cell>
          <cell r="D134">
            <v>200000</v>
          </cell>
        </row>
        <row r="135">
          <cell r="A135" t="str">
            <v>427.08</v>
          </cell>
          <cell r="B135" t="str">
            <v>Pati Product SRL</v>
          </cell>
          <cell r="C135">
            <v>900000</v>
          </cell>
          <cell r="D135">
            <v>650000</v>
          </cell>
        </row>
        <row r="136">
          <cell r="A136" t="str">
            <v>427.09</v>
          </cell>
          <cell r="B136" t="str">
            <v>Primaria Jimbolia</v>
          </cell>
          <cell r="C136">
            <v>300000</v>
          </cell>
          <cell r="D136">
            <v>0</v>
          </cell>
        </row>
        <row r="137">
          <cell r="A137" t="str">
            <v>428</v>
          </cell>
          <cell r="B137" t="str">
            <v>Alte datorii si creante in legatura cu personalul</v>
          </cell>
          <cell r="C137">
            <v>2508576</v>
          </cell>
          <cell r="D137">
            <v>1699938</v>
          </cell>
        </row>
        <row r="138">
          <cell r="A138" t="str">
            <v>4282</v>
          </cell>
          <cell r="B138" t="str">
            <v>Alte creante in legatura cu personalul</v>
          </cell>
          <cell r="C138">
            <v>2508576</v>
          </cell>
          <cell r="D138">
            <v>1699938</v>
          </cell>
        </row>
        <row r="139">
          <cell r="A139" t="str">
            <v>431</v>
          </cell>
          <cell r="B139" t="str">
            <v>Asigurari sociale</v>
          </cell>
          <cell r="C139">
            <v>582391133</v>
          </cell>
          <cell r="D139">
            <v>608128238</v>
          </cell>
        </row>
        <row r="140">
          <cell r="A140" t="str">
            <v>4311</v>
          </cell>
          <cell r="B140" t="str">
            <v>Contributia unitatii la asigurarile sociale</v>
          </cell>
          <cell r="C140">
            <v>527037310</v>
          </cell>
          <cell r="D140">
            <v>553399816</v>
          </cell>
        </row>
        <row r="141">
          <cell r="A141" t="str">
            <v>4311.1</v>
          </cell>
          <cell r="B141" t="str">
            <v>C.A.S.-30%</v>
          </cell>
          <cell r="C141">
            <v>355008023</v>
          </cell>
          <cell r="D141">
            <v>370821752</v>
          </cell>
        </row>
        <row r="142">
          <cell r="A142" t="str">
            <v>4311.2</v>
          </cell>
          <cell r="B142" t="str">
            <v>Contr.7% sanat.-angajator</v>
          </cell>
          <cell r="C142">
            <v>83527500</v>
          </cell>
          <cell r="D142">
            <v>88690649</v>
          </cell>
        </row>
        <row r="143">
          <cell r="A143" t="str">
            <v>4311.3</v>
          </cell>
          <cell r="B143" t="str">
            <v>Contr.7% sanat.-asigurati</v>
          </cell>
          <cell r="C143">
            <v>88501787</v>
          </cell>
          <cell r="D143">
            <v>93887415</v>
          </cell>
        </row>
        <row r="144">
          <cell r="A144" t="str">
            <v>4312</v>
          </cell>
          <cell r="B144" t="str">
            <v>Contrib.5% pensia suplim.</v>
          </cell>
          <cell r="C144">
            <v>55353823</v>
          </cell>
          <cell r="D144">
            <v>54728422</v>
          </cell>
        </row>
        <row r="145">
          <cell r="A145" t="str">
            <v>437</v>
          </cell>
          <cell r="B145" t="str">
            <v>Ajutor de somaj</v>
          </cell>
          <cell r="C145">
            <v>70611939</v>
          </cell>
          <cell r="D145">
            <v>74284444</v>
          </cell>
        </row>
        <row r="146">
          <cell r="A146" t="str">
            <v>4371</v>
          </cell>
          <cell r="B146" t="str">
            <v>Contrib.5% somaj unitate</v>
          </cell>
          <cell r="C146">
            <v>59243500</v>
          </cell>
          <cell r="D146">
            <v>62927714</v>
          </cell>
        </row>
        <row r="147">
          <cell r="A147" t="str">
            <v>4372</v>
          </cell>
          <cell r="B147" t="str">
            <v>Contrib.1% somaj personal</v>
          </cell>
          <cell r="C147">
            <v>11368439</v>
          </cell>
          <cell r="D147">
            <v>11356730</v>
          </cell>
        </row>
        <row r="148">
          <cell r="A148" t="str">
            <v>441</v>
          </cell>
          <cell r="B148" t="str">
            <v>Impozitul pe profit</v>
          </cell>
          <cell r="C148">
            <v>0</v>
          </cell>
          <cell r="D148">
            <v>14514621</v>
          </cell>
        </row>
        <row r="149">
          <cell r="A149" t="str">
            <v>442</v>
          </cell>
          <cell r="B149" t="str">
            <v>Taxa pe valoarea adaugata</v>
          </cell>
          <cell r="C149">
            <v>306337769</v>
          </cell>
          <cell r="D149">
            <v>304310240.5</v>
          </cell>
        </row>
        <row r="150">
          <cell r="A150" t="str">
            <v>4424</v>
          </cell>
          <cell r="B150" t="str">
            <v>TVA de recuperat</v>
          </cell>
          <cell r="C150">
            <v>152085773.5</v>
          </cell>
          <cell r="D150">
            <v>150058245</v>
          </cell>
        </row>
        <row r="151">
          <cell r="A151" t="str">
            <v>4426</v>
          </cell>
          <cell r="B151" t="str">
            <v>TVA deductibila</v>
          </cell>
          <cell r="C151">
            <v>153168884.5</v>
          </cell>
          <cell r="D151">
            <v>153168884.5</v>
          </cell>
        </row>
        <row r="152">
          <cell r="A152" t="str">
            <v>4427</v>
          </cell>
          <cell r="B152" t="str">
            <v>TVA colectata</v>
          </cell>
          <cell r="C152">
            <v>1083111</v>
          </cell>
          <cell r="D152">
            <v>1083111</v>
          </cell>
        </row>
        <row r="153">
          <cell r="A153" t="str">
            <v>444</v>
          </cell>
          <cell r="B153" t="str">
            <v>Impozitul pe salarii</v>
          </cell>
          <cell r="C153">
            <v>71640407</v>
          </cell>
          <cell r="D153">
            <v>81288937</v>
          </cell>
        </row>
        <row r="154">
          <cell r="A154" t="str">
            <v>445</v>
          </cell>
          <cell r="B154" t="str">
            <v>Subventii</v>
          </cell>
          <cell r="C154">
            <v>0</v>
          </cell>
          <cell r="D154">
            <v>0</v>
          </cell>
        </row>
        <row r="155">
          <cell r="A155" t="str">
            <v>445.</v>
          </cell>
          <cell r="B155" t="str">
            <v>Subventii-Erlau</v>
          </cell>
          <cell r="C155">
            <v>0</v>
          </cell>
          <cell r="D155">
            <v>0</v>
          </cell>
        </row>
        <row r="156">
          <cell r="A156" t="str">
            <v>445.01</v>
          </cell>
          <cell r="B156" t="str">
            <v>Subventii-Erlau</v>
          </cell>
          <cell r="C156">
            <v>0</v>
          </cell>
          <cell r="D156">
            <v>0</v>
          </cell>
        </row>
        <row r="157">
          <cell r="A157" t="str">
            <v>446</v>
          </cell>
          <cell r="B157" t="str">
            <v>Alte impozite, taxe si varsaminte asimilate</v>
          </cell>
          <cell r="C157">
            <v>109041567</v>
          </cell>
          <cell r="D157">
            <v>109041567</v>
          </cell>
        </row>
        <row r="158">
          <cell r="A158" t="str">
            <v>446.</v>
          </cell>
          <cell r="B158" t="str">
            <v>Taxa vamala</v>
          </cell>
          <cell r="C158">
            <v>109041567</v>
          </cell>
          <cell r="D158">
            <v>109041567</v>
          </cell>
        </row>
        <row r="159">
          <cell r="A159" t="str">
            <v>446.01</v>
          </cell>
          <cell r="B159" t="str">
            <v>Taxa vamala</v>
          </cell>
          <cell r="C159">
            <v>42145095</v>
          </cell>
          <cell r="D159">
            <v>42145095</v>
          </cell>
        </row>
        <row r="160">
          <cell r="A160" t="str">
            <v>446.02</v>
          </cell>
          <cell r="B160" t="str">
            <v>Comision vamal</v>
          </cell>
          <cell r="C160">
            <v>1240661</v>
          </cell>
          <cell r="D160">
            <v>1240661</v>
          </cell>
        </row>
        <row r="161">
          <cell r="A161" t="str">
            <v>446.03</v>
          </cell>
          <cell r="B161" t="str">
            <v>TVA datorat la importuri</v>
          </cell>
          <cell r="C161">
            <v>57243067</v>
          </cell>
          <cell r="D161">
            <v>57243067</v>
          </cell>
        </row>
        <row r="162">
          <cell r="A162" t="str">
            <v>446.04</v>
          </cell>
          <cell r="B162" t="str">
            <v>Taxa firma</v>
          </cell>
          <cell r="C162">
            <v>0</v>
          </cell>
          <cell r="D162">
            <v>0</v>
          </cell>
        </row>
        <row r="163">
          <cell r="A163" t="str">
            <v>446.05</v>
          </cell>
          <cell r="B163" t="str">
            <v>Taxa mijloace transport</v>
          </cell>
          <cell r="C163">
            <v>0</v>
          </cell>
          <cell r="D163">
            <v>0</v>
          </cell>
        </row>
        <row r="164">
          <cell r="A164" t="str">
            <v>446.06</v>
          </cell>
          <cell r="B164" t="str">
            <v>Accize</v>
          </cell>
          <cell r="C164">
            <v>0</v>
          </cell>
          <cell r="D164">
            <v>0</v>
          </cell>
        </row>
        <row r="165">
          <cell r="A165" t="str">
            <v>446.07</v>
          </cell>
          <cell r="B165" t="str">
            <v>Taxa de timbru</v>
          </cell>
          <cell r="C165">
            <v>0</v>
          </cell>
          <cell r="D165">
            <v>0</v>
          </cell>
        </row>
        <row r="166">
          <cell r="A166" t="str">
            <v>446.08</v>
          </cell>
          <cell r="B166" t="str">
            <v>Taxa concesionare teren</v>
          </cell>
          <cell r="C166">
            <v>5889000</v>
          </cell>
          <cell r="D166">
            <v>5889000</v>
          </cell>
        </row>
        <row r="167">
          <cell r="A167" t="str">
            <v>446.09</v>
          </cell>
          <cell r="B167" t="str">
            <v>Taxa fond special drumuri</v>
          </cell>
          <cell r="C167">
            <v>0</v>
          </cell>
          <cell r="D167">
            <v>0</v>
          </cell>
        </row>
        <row r="168">
          <cell r="A168" t="str">
            <v>446.10</v>
          </cell>
          <cell r="B168" t="str">
            <v>Impozit venit colaboratori</v>
          </cell>
          <cell r="C168">
            <v>0</v>
          </cell>
          <cell r="D168">
            <v>0</v>
          </cell>
        </row>
        <row r="169">
          <cell r="A169" t="str">
            <v>446.11</v>
          </cell>
          <cell r="B169" t="str">
            <v>Impozit cladiri</v>
          </cell>
          <cell r="C169">
            <v>0</v>
          </cell>
          <cell r="D169">
            <v>0</v>
          </cell>
        </row>
        <row r="170">
          <cell r="A170" t="str">
            <v>446.12</v>
          </cell>
          <cell r="B170" t="str">
            <v>Taxa autoriz.constructii</v>
          </cell>
          <cell r="C170">
            <v>0</v>
          </cell>
          <cell r="D170">
            <v>0</v>
          </cell>
        </row>
        <row r="171">
          <cell r="A171" t="str">
            <v>446.13</v>
          </cell>
          <cell r="B171" t="str">
            <v>Impozit pe redeventa</v>
          </cell>
          <cell r="C171">
            <v>0</v>
          </cell>
          <cell r="D171">
            <v>0</v>
          </cell>
        </row>
        <row r="172">
          <cell r="A172" t="str">
            <v>446.14</v>
          </cell>
          <cell r="B172" t="str">
            <v>Impozit dobanda/nerezid.</v>
          </cell>
          <cell r="C172">
            <v>2523744</v>
          </cell>
          <cell r="D172">
            <v>2523744</v>
          </cell>
        </row>
        <row r="173">
          <cell r="A173" t="str">
            <v>446.15</v>
          </cell>
          <cell r="B173" t="str">
            <v>Alte impozite, taxe si varsaminte asimilate</v>
          </cell>
          <cell r="C173">
            <v>0</v>
          </cell>
          <cell r="D173">
            <v>0</v>
          </cell>
        </row>
        <row r="174">
          <cell r="A174" t="str">
            <v>446.16</v>
          </cell>
          <cell r="B174" t="str">
            <v>Impozit teren</v>
          </cell>
          <cell r="C174">
            <v>0</v>
          </cell>
          <cell r="D174">
            <v>0</v>
          </cell>
        </row>
        <row r="175">
          <cell r="A175" t="str">
            <v>446.99</v>
          </cell>
          <cell r="B175" t="str">
            <v>Alte impoz.,taxe si vars.asimilate</v>
          </cell>
          <cell r="C175">
            <v>0</v>
          </cell>
          <cell r="D175">
            <v>0</v>
          </cell>
        </row>
        <row r="176">
          <cell r="A176" t="str">
            <v>447</v>
          </cell>
          <cell r="B176" t="str">
            <v>Fonduri speciale - taxe si varsaminte asimilate</v>
          </cell>
          <cell r="C176">
            <v>87281425</v>
          </cell>
          <cell r="D176">
            <v>92220520</v>
          </cell>
        </row>
        <row r="177">
          <cell r="A177" t="str">
            <v>447.</v>
          </cell>
          <cell r="B177" t="str">
            <v>Contrib.3% fd.solidarit.soc.</v>
          </cell>
          <cell r="C177">
            <v>87281425</v>
          </cell>
          <cell r="D177">
            <v>92220520</v>
          </cell>
        </row>
        <row r="178">
          <cell r="A178" t="str">
            <v>447.01</v>
          </cell>
          <cell r="B178" t="str">
            <v>Contrib.3% fd.solidarit.soc.</v>
          </cell>
          <cell r="C178">
            <v>54697500</v>
          </cell>
          <cell r="D178">
            <v>57610278</v>
          </cell>
        </row>
        <row r="179">
          <cell r="A179" t="str">
            <v>447.02</v>
          </cell>
          <cell r="B179" t="str">
            <v>Contrib.2% invatamant</v>
          </cell>
          <cell r="C179">
            <v>23697400</v>
          </cell>
          <cell r="D179">
            <v>25171085</v>
          </cell>
        </row>
        <row r="180">
          <cell r="A180" t="str">
            <v>447.03</v>
          </cell>
          <cell r="B180" t="str">
            <v>Comision 0,25% DPMOS</v>
          </cell>
          <cell r="C180">
            <v>8886525</v>
          </cell>
          <cell r="D180">
            <v>9439157</v>
          </cell>
        </row>
        <row r="181">
          <cell r="A181" t="str">
            <v>447O</v>
          </cell>
          <cell r="B181" t="str">
            <v>Contul 447 folosit anterior</v>
          </cell>
          <cell r="C181">
            <v>0</v>
          </cell>
          <cell r="D181">
            <v>0</v>
          </cell>
        </row>
        <row r="182">
          <cell r="A182" t="str">
            <v>448</v>
          </cell>
          <cell r="B182" t="str">
            <v>Alte datorii si creante cu bugetul statului</v>
          </cell>
          <cell r="C182">
            <v>0</v>
          </cell>
          <cell r="D182">
            <v>0</v>
          </cell>
        </row>
        <row r="183">
          <cell r="A183" t="str">
            <v>4481</v>
          </cell>
          <cell r="B183" t="str">
            <v>Alte datorii fata de bugetul statului</v>
          </cell>
          <cell r="C183">
            <v>0</v>
          </cell>
          <cell r="D183">
            <v>0</v>
          </cell>
        </row>
        <row r="184">
          <cell r="A184" t="str">
            <v>456</v>
          </cell>
          <cell r="B184" t="str">
            <v>Decontari cu asociatii privind capitalul</v>
          </cell>
          <cell r="C184">
            <v>0</v>
          </cell>
          <cell r="D184">
            <v>0</v>
          </cell>
        </row>
        <row r="185">
          <cell r="A185" t="str">
            <v>456.</v>
          </cell>
          <cell r="B185" t="str">
            <v>Decont.cu asoc.priv.capitalul-VOGT</v>
          </cell>
          <cell r="C185">
            <v>0</v>
          </cell>
          <cell r="D185">
            <v>0</v>
          </cell>
        </row>
        <row r="186">
          <cell r="A186" t="str">
            <v>456.01</v>
          </cell>
          <cell r="B186" t="str">
            <v>Decont.cu asoc.priv.capitalul-VOGT</v>
          </cell>
          <cell r="C186">
            <v>0</v>
          </cell>
          <cell r="D186">
            <v>0</v>
          </cell>
        </row>
        <row r="187">
          <cell r="A187" t="str">
            <v>461</v>
          </cell>
          <cell r="B187" t="str">
            <v>Debitori diversi</v>
          </cell>
          <cell r="C187">
            <v>83304984</v>
          </cell>
          <cell r="D187">
            <v>83304984</v>
          </cell>
        </row>
        <row r="188">
          <cell r="A188" t="str">
            <v>462</v>
          </cell>
          <cell r="B188" t="str">
            <v>Creditori diversi</v>
          </cell>
          <cell r="C188">
            <v>0</v>
          </cell>
          <cell r="D188">
            <v>0</v>
          </cell>
        </row>
        <row r="189">
          <cell r="A189" t="str">
            <v>462.</v>
          </cell>
          <cell r="B189" t="str">
            <v>Creditori-VOGT AG Erlau</v>
          </cell>
          <cell r="C189">
            <v>0</v>
          </cell>
          <cell r="D189">
            <v>0</v>
          </cell>
        </row>
        <row r="190">
          <cell r="A190" t="str">
            <v>462.01</v>
          </cell>
          <cell r="B190" t="str">
            <v>Creditori-VOGT AG Erlau</v>
          </cell>
          <cell r="C190">
            <v>0</v>
          </cell>
          <cell r="D190">
            <v>0</v>
          </cell>
        </row>
        <row r="191">
          <cell r="A191" t="str">
            <v>462O</v>
          </cell>
          <cell r="B191" t="str">
            <v>Contul 462 folosit anterior</v>
          </cell>
          <cell r="C191">
            <v>0</v>
          </cell>
          <cell r="D191">
            <v>0</v>
          </cell>
        </row>
        <row r="192">
          <cell r="A192" t="str">
            <v>471</v>
          </cell>
          <cell r="B192" t="str">
            <v>Cheltuieli inregistrate in avans</v>
          </cell>
          <cell r="C192">
            <v>0</v>
          </cell>
          <cell r="D192">
            <v>7961753</v>
          </cell>
        </row>
        <row r="193">
          <cell r="A193" t="str">
            <v>471.</v>
          </cell>
          <cell r="B193" t="str">
            <v>Chelt.in avans-abonamente</v>
          </cell>
          <cell r="C193">
            <v>0</v>
          </cell>
          <cell r="D193">
            <v>7961753</v>
          </cell>
        </row>
        <row r="194">
          <cell r="A194" t="str">
            <v>471.01</v>
          </cell>
          <cell r="B194" t="str">
            <v>Chelt.in avans-abonamente</v>
          </cell>
          <cell r="C194">
            <v>0</v>
          </cell>
          <cell r="D194">
            <v>679317</v>
          </cell>
        </row>
        <row r="195">
          <cell r="A195" t="str">
            <v>471.02</v>
          </cell>
          <cell r="B195" t="str">
            <v>Taxe vama transf.util+3%</v>
          </cell>
          <cell r="C195">
            <v>0</v>
          </cell>
          <cell r="D195">
            <v>0</v>
          </cell>
        </row>
        <row r="196">
          <cell r="A196" t="str">
            <v>471.03</v>
          </cell>
          <cell r="B196" t="str">
            <v>Anticipatie Jimapaterm</v>
          </cell>
          <cell r="C196">
            <v>0</v>
          </cell>
          <cell r="D196">
            <v>0</v>
          </cell>
        </row>
        <row r="197">
          <cell r="A197" t="str">
            <v>471.04</v>
          </cell>
          <cell r="B197" t="str">
            <v>Dif.curs.nefav.ramb.credit VOGT</v>
          </cell>
          <cell r="C197">
            <v>0</v>
          </cell>
          <cell r="D197">
            <v>0</v>
          </cell>
        </row>
        <row r="198">
          <cell r="A198" t="str">
            <v>471.05</v>
          </cell>
          <cell r="B198" t="str">
            <v>Prima asig.-plata in avans</v>
          </cell>
          <cell r="C198">
            <v>0</v>
          </cell>
          <cell r="D198">
            <v>0</v>
          </cell>
        </row>
        <row r="199">
          <cell r="A199" t="str">
            <v>471.06</v>
          </cell>
          <cell r="B199" t="str">
            <v>Impozite si taxe locale</v>
          </cell>
          <cell r="C199">
            <v>0</v>
          </cell>
          <cell r="D199">
            <v>7282436</v>
          </cell>
        </row>
        <row r="200">
          <cell r="A200" t="str">
            <v>471.99</v>
          </cell>
          <cell r="B200" t="str">
            <v>Alte chelt.inreg.in avans</v>
          </cell>
          <cell r="C200">
            <v>0</v>
          </cell>
          <cell r="D200">
            <v>0</v>
          </cell>
        </row>
        <row r="201">
          <cell r="A201" t="str">
            <v>472</v>
          </cell>
          <cell r="B201" t="str">
            <v>Venituri inregistrate in avans</v>
          </cell>
          <cell r="C201">
            <v>0</v>
          </cell>
          <cell r="D201">
            <v>0</v>
          </cell>
        </row>
        <row r="202">
          <cell r="A202" t="str">
            <v>473</v>
          </cell>
          <cell r="B202" t="str">
            <v>Decontari din operatii in curs de clarificare</v>
          </cell>
          <cell r="C202">
            <v>0</v>
          </cell>
          <cell r="D202">
            <v>16587216</v>
          </cell>
        </row>
        <row r="203">
          <cell r="A203" t="str">
            <v>473.</v>
          </cell>
          <cell r="B203" t="str">
            <v>Decontari din operatii in curs de clarificare</v>
          </cell>
          <cell r="C203">
            <v>0</v>
          </cell>
          <cell r="D203">
            <v>16587216</v>
          </cell>
        </row>
        <row r="204">
          <cell r="A204" t="str">
            <v>473.01</v>
          </cell>
          <cell r="B204" t="str">
            <v>Decontari din operatii in curs de clarificare</v>
          </cell>
          <cell r="C204">
            <v>0</v>
          </cell>
          <cell r="D204">
            <v>0</v>
          </cell>
        </row>
        <row r="205">
          <cell r="A205" t="str">
            <v>473.99</v>
          </cell>
          <cell r="B205" t="str">
            <v>Alte sume in curs lamurire</v>
          </cell>
          <cell r="C205">
            <v>0</v>
          </cell>
          <cell r="D205">
            <v>16587216</v>
          </cell>
        </row>
        <row r="206">
          <cell r="A206" t="str">
            <v>476</v>
          </cell>
          <cell r="B206" t="str">
            <v>Diferente de conversie-activ</v>
          </cell>
          <cell r="C206">
            <v>0</v>
          </cell>
          <cell r="D206">
            <v>0</v>
          </cell>
        </row>
        <row r="207">
          <cell r="A207" t="str">
            <v>477</v>
          </cell>
          <cell r="B207" t="str">
            <v>Diferente de conversie-pasiv</v>
          </cell>
          <cell r="C207">
            <v>0</v>
          </cell>
          <cell r="D207">
            <v>0</v>
          </cell>
        </row>
        <row r="208">
          <cell r="A208" t="str">
            <v>512</v>
          </cell>
          <cell r="B208" t="str">
            <v>Conturi curente la banci</v>
          </cell>
          <cell r="C208">
            <v>6019909849.53</v>
          </cell>
          <cell r="D208">
            <v>4866952346</v>
          </cell>
        </row>
        <row r="209">
          <cell r="A209" t="str">
            <v>5121</v>
          </cell>
          <cell r="B209" t="str">
            <v>Cont la banca in lei</v>
          </cell>
          <cell r="C209">
            <v>2476484713.53</v>
          </cell>
          <cell r="D209">
            <v>2478397170</v>
          </cell>
        </row>
        <row r="210">
          <cell r="A210" t="str">
            <v>5121.1</v>
          </cell>
          <cell r="B210" t="str">
            <v>BCR Jimbolia-ROL</v>
          </cell>
          <cell r="C210">
            <v>2476456880</v>
          </cell>
          <cell r="D210">
            <v>2478094270</v>
          </cell>
        </row>
        <row r="211">
          <cell r="A211" t="str">
            <v>5121.2</v>
          </cell>
          <cell r="B211" t="str">
            <v>BRD Timisoara-ROL</v>
          </cell>
          <cell r="C211">
            <v>0</v>
          </cell>
          <cell r="D211">
            <v>0</v>
          </cell>
        </row>
        <row r="212">
          <cell r="A212" t="str">
            <v>5121.3</v>
          </cell>
          <cell r="B212" t="str">
            <v>Banca Austria Buc.-ROL</v>
          </cell>
          <cell r="C212">
            <v>27833.53</v>
          </cell>
          <cell r="D212">
            <v>302900</v>
          </cell>
        </row>
        <row r="213">
          <cell r="A213" t="str">
            <v>5124</v>
          </cell>
          <cell r="B213" t="str">
            <v>Cont la banca in devize</v>
          </cell>
          <cell r="C213">
            <v>3542762187</v>
          </cell>
          <cell r="D213">
            <v>2388555176</v>
          </cell>
        </row>
        <row r="214">
          <cell r="A214" t="str">
            <v>5124.1</v>
          </cell>
          <cell r="B214" t="str">
            <v>Disp.banca in devize-BCR Jimbolia/DEM</v>
          </cell>
          <cell r="C214">
            <v>2494426222</v>
          </cell>
          <cell r="D214">
            <v>1787032460</v>
          </cell>
        </row>
        <row r="215">
          <cell r="A215" t="str">
            <v>5124.1.1</v>
          </cell>
          <cell r="B215" t="str">
            <v>BCR Jimbolia-DEM</v>
          </cell>
          <cell r="C215">
            <v>2494426222</v>
          </cell>
          <cell r="D215">
            <v>1766100593</v>
          </cell>
        </row>
        <row r="216">
          <cell r="A216" t="str">
            <v>5124.1.2</v>
          </cell>
          <cell r="B216" t="str">
            <v>BRD Timisoara-DEM</v>
          </cell>
          <cell r="C216">
            <v>0</v>
          </cell>
          <cell r="D216">
            <v>0</v>
          </cell>
        </row>
        <row r="217">
          <cell r="A217" t="str">
            <v>5124.1.3</v>
          </cell>
          <cell r="B217" t="str">
            <v>Banca Austria Buc.-DEM</v>
          </cell>
          <cell r="C217">
            <v>0</v>
          </cell>
          <cell r="D217">
            <v>20931867</v>
          </cell>
        </row>
        <row r="218">
          <cell r="A218" t="str">
            <v>5124.1.8</v>
          </cell>
          <cell r="B218" t="str">
            <v>Depozit dem scris.gar.</v>
          </cell>
          <cell r="C218">
            <v>0</v>
          </cell>
          <cell r="D218">
            <v>0</v>
          </cell>
        </row>
        <row r="219">
          <cell r="A219" t="str">
            <v>5124.1.9</v>
          </cell>
          <cell r="B219" t="str">
            <v>Disp.plati externe-DEM</v>
          </cell>
          <cell r="C219">
            <v>0</v>
          </cell>
          <cell r="D219">
            <v>0</v>
          </cell>
        </row>
        <row r="220">
          <cell r="A220" t="str">
            <v>5124.2</v>
          </cell>
          <cell r="B220" t="str">
            <v>BCR Jimbolia-ATS</v>
          </cell>
          <cell r="C220">
            <v>1048335965</v>
          </cell>
          <cell r="D220">
            <v>601522716</v>
          </cell>
        </row>
        <row r="221">
          <cell r="A221" t="str">
            <v>5124.2.1</v>
          </cell>
          <cell r="B221" t="str">
            <v>BCR Jimbolia-ATS</v>
          </cell>
          <cell r="C221">
            <v>1048335965</v>
          </cell>
          <cell r="D221">
            <v>601522716</v>
          </cell>
        </row>
        <row r="222">
          <cell r="A222" t="str">
            <v>5125</v>
          </cell>
          <cell r="B222" t="str">
            <v>Sume in curs de decontare</v>
          </cell>
          <cell r="C222">
            <v>662949</v>
          </cell>
          <cell r="D222">
            <v>0</v>
          </cell>
        </row>
        <row r="223">
          <cell r="A223" t="str">
            <v>512O</v>
          </cell>
          <cell r="B223" t="str">
            <v>Contul 512 folosit anterior</v>
          </cell>
          <cell r="C223">
            <v>0</v>
          </cell>
          <cell r="D223">
            <v>0</v>
          </cell>
        </row>
        <row r="224">
          <cell r="A224" t="str">
            <v>531</v>
          </cell>
          <cell r="B224" t="str">
            <v>Casa</v>
          </cell>
          <cell r="C224">
            <v>393922129</v>
          </cell>
          <cell r="D224">
            <v>396110410</v>
          </cell>
        </row>
        <row r="225">
          <cell r="A225" t="str">
            <v>5311</v>
          </cell>
          <cell r="B225" t="str">
            <v>Casa in lei</v>
          </cell>
          <cell r="C225">
            <v>316831977</v>
          </cell>
          <cell r="D225">
            <v>318401015</v>
          </cell>
        </row>
        <row r="226">
          <cell r="A226" t="str">
            <v>5314</v>
          </cell>
          <cell r="B226" t="str">
            <v>Casa in devize</v>
          </cell>
          <cell r="C226">
            <v>77090152</v>
          </cell>
          <cell r="D226">
            <v>77709395</v>
          </cell>
        </row>
        <row r="227">
          <cell r="A227" t="str">
            <v>5314.1</v>
          </cell>
          <cell r="B227" t="str">
            <v>Casa in devize-DEM</v>
          </cell>
          <cell r="C227">
            <v>77090152</v>
          </cell>
          <cell r="D227">
            <v>77709395</v>
          </cell>
        </row>
        <row r="228">
          <cell r="A228" t="str">
            <v>532</v>
          </cell>
          <cell r="B228" t="str">
            <v>Alte valori</v>
          </cell>
          <cell r="C228">
            <v>0</v>
          </cell>
          <cell r="D228">
            <v>61908000</v>
          </cell>
        </row>
        <row r="229">
          <cell r="A229" t="str">
            <v>5328</v>
          </cell>
          <cell r="B229" t="str">
            <v>Alte valori</v>
          </cell>
          <cell r="C229">
            <v>0</v>
          </cell>
          <cell r="D229">
            <v>61908000</v>
          </cell>
        </row>
        <row r="230">
          <cell r="A230" t="str">
            <v>542</v>
          </cell>
          <cell r="B230" t="str">
            <v>Avansuri de trezorerie</v>
          </cell>
          <cell r="C230">
            <v>114494872</v>
          </cell>
          <cell r="D230">
            <v>113314020</v>
          </cell>
        </row>
        <row r="231">
          <cell r="A231" t="str">
            <v>542.</v>
          </cell>
          <cell r="B231" t="str">
            <v>Avans spre decontare</v>
          </cell>
          <cell r="C231">
            <v>114494872</v>
          </cell>
          <cell r="D231">
            <v>113314020</v>
          </cell>
        </row>
        <row r="232">
          <cell r="A232" t="str">
            <v>542.01</v>
          </cell>
          <cell r="B232" t="str">
            <v>Avans spre decontare</v>
          </cell>
          <cell r="C232">
            <v>40000000</v>
          </cell>
          <cell r="D232">
            <v>40000000</v>
          </cell>
        </row>
        <row r="233">
          <cell r="A233" t="str">
            <v>542.02</v>
          </cell>
          <cell r="B233" t="str">
            <v>Avansuri in devize-DEM</v>
          </cell>
          <cell r="C233">
            <v>74494872</v>
          </cell>
          <cell r="D233">
            <v>73314020</v>
          </cell>
        </row>
        <row r="234">
          <cell r="A234" t="str">
            <v>581</v>
          </cell>
          <cell r="B234" t="str">
            <v>Viramente interne</v>
          </cell>
          <cell r="C234">
            <v>2653493175</v>
          </cell>
          <cell r="D234">
            <v>2653493175</v>
          </cell>
        </row>
        <row r="235">
          <cell r="A235" t="str">
            <v>601</v>
          </cell>
          <cell r="B235" t="str">
            <v>Cheltuieli cu materialele consumabile</v>
          </cell>
          <cell r="C235">
            <v>266239746</v>
          </cell>
          <cell r="D235">
            <v>266239746</v>
          </cell>
        </row>
        <row r="236">
          <cell r="A236" t="str">
            <v>6011</v>
          </cell>
          <cell r="B236" t="str">
            <v>Cheltuieli cu materialele auxiliare</v>
          </cell>
          <cell r="C236">
            <v>0</v>
          </cell>
          <cell r="D236">
            <v>0</v>
          </cell>
        </row>
        <row r="237">
          <cell r="A237" t="str">
            <v>6012</v>
          </cell>
          <cell r="B237" t="str">
            <v>Chelt.privind combustibilul</v>
          </cell>
          <cell r="C237">
            <v>11411421</v>
          </cell>
          <cell r="D237">
            <v>11411421</v>
          </cell>
        </row>
        <row r="238">
          <cell r="A238" t="str">
            <v>6014</v>
          </cell>
          <cell r="B238" t="str">
            <v>Chelt.priv.piesele de schimb</v>
          </cell>
          <cell r="C238">
            <v>65659606</v>
          </cell>
          <cell r="D238">
            <v>65659606</v>
          </cell>
        </row>
        <row r="239">
          <cell r="A239" t="str">
            <v>6014.1</v>
          </cell>
          <cell r="B239" t="str">
            <v>Ch.piese schimb-intern</v>
          </cell>
          <cell r="C239">
            <v>0</v>
          </cell>
          <cell r="D239">
            <v>0</v>
          </cell>
        </row>
        <row r="240">
          <cell r="A240" t="str">
            <v>6014.2</v>
          </cell>
          <cell r="B240" t="str">
            <v>Ch.piese schimb-VOGT AG</v>
          </cell>
          <cell r="C240">
            <v>65194717</v>
          </cell>
          <cell r="D240">
            <v>65194717</v>
          </cell>
        </row>
        <row r="241">
          <cell r="A241" t="str">
            <v>6014.3</v>
          </cell>
          <cell r="B241" t="str">
            <v>Ch.piese schimb-Austria</v>
          </cell>
          <cell r="C241">
            <v>464889</v>
          </cell>
          <cell r="D241">
            <v>464889</v>
          </cell>
        </row>
        <row r="242">
          <cell r="A242" t="str">
            <v>6014.4</v>
          </cell>
          <cell r="B242" t="str">
            <v>Ch.piese schimb-Miesau</v>
          </cell>
          <cell r="C242">
            <v>0</v>
          </cell>
          <cell r="D242">
            <v>0</v>
          </cell>
        </row>
        <row r="243">
          <cell r="A243" t="str">
            <v>6018</v>
          </cell>
          <cell r="B243" t="str">
            <v>Chelt.priv.alte mater.cons.</v>
          </cell>
          <cell r="C243">
            <v>189168719</v>
          </cell>
          <cell r="D243">
            <v>189168719</v>
          </cell>
        </row>
        <row r="244">
          <cell r="A244" t="str">
            <v>6018.1</v>
          </cell>
          <cell r="B244" t="str">
            <v>Ch.alte mat.cons-intern</v>
          </cell>
          <cell r="C244">
            <v>1391382</v>
          </cell>
          <cell r="D244">
            <v>1391382</v>
          </cell>
        </row>
        <row r="245">
          <cell r="A245" t="str">
            <v>6018.2</v>
          </cell>
          <cell r="B245" t="str">
            <v>Ch.alte mat.cons-VOGT AG</v>
          </cell>
          <cell r="C245">
            <v>175499213</v>
          </cell>
          <cell r="D245">
            <v>175499213</v>
          </cell>
        </row>
        <row r="246">
          <cell r="A246" t="str">
            <v>6018.3</v>
          </cell>
          <cell r="B246" t="str">
            <v>Ch.alte mat.cons.-Austria</v>
          </cell>
          <cell r="C246">
            <v>12278124</v>
          </cell>
          <cell r="D246">
            <v>12278124</v>
          </cell>
        </row>
        <row r="247">
          <cell r="A247" t="str">
            <v>6018.4</v>
          </cell>
          <cell r="B247" t="str">
            <v>Ch.alte mat.cons.-Miesau</v>
          </cell>
          <cell r="C247">
            <v>0</v>
          </cell>
          <cell r="D247">
            <v>0</v>
          </cell>
        </row>
        <row r="248">
          <cell r="A248" t="str">
            <v>6018OO</v>
          </cell>
          <cell r="B248" t="str">
            <v>Cheltuieli privind alte materiale consumabile</v>
          </cell>
          <cell r="C248">
            <v>0</v>
          </cell>
          <cell r="D248">
            <v>0</v>
          </cell>
        </row>
        <row r="249">
          <cell r="A249" t="str">
            <v>602</v>
          </cell>
          <cell r="B249" t="str">
            <v>Cheltuieli privind obiectele de inventar</v>
          </cell>
          <cell r="C249">
            <v>1227000</v>
          </cell>
          <cell r="D249">
            <v>1227000</v>
          </cell>
        </row>
        <row r="250">
          <cell r="A250" t="str">
            <v>604</v>
          </cell>
          <cell r="B250" t="str">
            <v>Cheltuieli privind materialele nestocate</v>
          </cell>
          <cell r="C250">
            <v>78801978</v>
          </cell>
          <cell r="D250">
            <v>78801978</v>
          </cell>
        </row>
        <row r="251">
          <cell r="A251" t="str">
            <v>605</v>
          </cell>
          <cell r="B251" t="str">
            <v>Cheltuieli privind energia si apa</v>
          </cell>
          <cell r="C251">
            <v>48117860</v>
          </cell>
          <cell r="D251">
            <v>48117860</v>
          </cell>
        </row>
        <row r="252">
          <cell r="A252" t="str">
            <v>611</v>
          </cell>
          <cell r="B252" t="str">
            <v>Cheltuieli cu intretinerea si reparatiile</v>
          </cell>
          <cell r="C252">
            <v>12343336</v>
          </cell>
          <cell r="D252">
            <v>12343336</v>
          </cell>
        </row>
        <row r="253">
          <cell r="A253" t="str">
            <v>612</v>
          </cell>
          <cell r="B253" t="str">
            <v>Cheltuieli cu redeventele, locatiile de gestiune s</v>
          </cell>
          <cell r="C253">
            <v>51439210</v>
          </cell>
          <cell r="D253">
            <v>51439210</v>
          </cell>
        </row>
        <row r="254">
          <cell r="A254" t="str">
            <v>613</v>
          </cell>
          <cell r="B254" t="str">
            <v>Cheltuieli cu primele de asigurare</v>
          </cell>
          <cell r="C254">
            <v>7117153</v>
          </cell>
          <cell r="D254">
            <v>7117153</v>
          </cell>
        </row>
        <row r="255">
          <cell r="A255" t="str">
            <v>621</v>
          </cell>
          <cell r="B255" t="str">
            <v>Cheltuieli cu colaboratorii</v>
          </cell>
          <cell r="C255">
            <v>8455000</v>
          </cell>
          <cell r="D255">
            <v>8455000</v>
          </cell>
        </row>
        <row r="256">
          <cell r="A256" t="str">
            <v>622</v>
          </cell>
          <cell r="B256" t="str">
            <v>Cheltuieli privind comisioanele si onorariile</v>
          </cell>
          <cell r="C256">
            <v>0</v>
          </cell>
          <cell r="D256">
            <v>0</v>
          </cell>
        </row>
        <row r="257">
          <cell r="A257" t="str">
            <v>623</v>
          </cell>
          <cell r="B257" t="str">
            <v>Cheltuieli de protocol, reclama si publicitate</v>
          </cell>
          <cell r="C257">
            <v>3646528</v>
          </cell>
          <cell r="D257">
            <v>3646528</v>
          </cell>
        </row>
        <row r="258">
          <cell r="A258" t="str">
            <v>623.</v>
          </cell>
          <cell r="B258" t="str">
            <v>Cheltuieli de protocol</v>
          </cell>
          <cell r="C258">
            <v>3646528</v>
          </cell>
          <cell r="D258">
            <v>3646528</v>
          </cell>
        </row>
        <row r="259">
          <cell r="A259" t="str">
            <v>623.01</v>
          </cell>
          <cell r="B259" t="str">
            <v>Cheltuieli de protocol</v>
          </cell>
          <cell r="C259">
            <v>3646528</v>
          </cell>
          <cell r="D259">
            <v>3646528</v>
          </cell>
        </row>
        <row r="260">
          <cell r="A260" t="str">
            <v>623.02</v>
          </cell>
          <cell r="B260" t="str">
            <v>Chelt.de reclama-publicit.</v>
          </cell>
          <cell r="C260">
            <v>0</v>
          </cell>
          <cell r="D260">
            <v>0</v>
          </cell>
        </row>
        <row r="261">
          <cell r="A261" t="str">
            <v>624</v>
          </cell>
          <cell r="B261" t="str">
            <v>Cheltuieli cu transportul de bunuri si de personal</v>
          </cell>
          <cell r="C261">
            <v>0</v>
          </cell>
          <cell r="D261">
            <v>0</v>
          </cell>
        </row>
        <row r="262">
          <cell r="A262" t="str">
            <v>625</v>
          </cell>
          <cell r="B262" t="str">
            <v>Cheltuieli cu deplasari, detasari si transferari</v>
          </cell>
          <cell r="C262">
            <v>-8706432</v>
          </cell>
          <cell r="D262">
            <v>-8706432</v>
          </cell>
        </row>
        <row r="263">
          <cell r="A263" t="str">
            <v>626</v>
          </cell>
          <cell r="B263" t="str">
            <v>Cheltuieli postale si taxe de telecomunicatii</v>
          </cell>
          <cell r="C263">
            <v>83129698</v>
          </cell>
          <cell r="D263">
            <v>83129698</v>
          </cell>
        </row>
        <row r="264">
          <cell r="A264" t="str">
            <v>627</v>
          </cell>
          <cell r="B264" t="str">
            <v>Cheltuieli cu serviciile bancare si asimilate</v>
          </cell>
          <cell r="C264">
            <v>6102774</v>
          </cell>
          <cell r="D264">
            <v>6102774</v>
          </cell>
        </row>
        <row r="265">
          <cell r="A265" t="str">
            <v>628</v>
          </cell>
          <cell r="B265" t="str">
            <v>Alte cheltuieli cu serviciile executate de terti</v>
          </cell>
          <cell r="C265">
            <v>46402433</v>
          </cell>
          <cell r="D265">
            <v>46402433</v>
          </cell>
        </row>
        <row r="266">
          <cell r="A266" t="str">
            <v>635</v>
          </cell>
          <cell r="B266" t="str">
            <v>Cheltuieli cu alte impozite, taxe si varsaminte as</v>
          </cell>
          <cell r="C266">
            <v>109311710</v>
          </cell>
          <cell r="D266">
            <v>109311710</v>
          </cell>
        </row>
        <row r="267">
          <cell r="A267" t="str">
            <v>635.</v>
          </cell>
          <cell r="B267" t="str">
            <v>Chelt.alte impoz.,taxe,vars.asim.</v>
          </cell>
          <cell r="C267">
            <v>109311710</v>
          </cell>
          <cell r="D267">
            <v>109311710</v>
          </cell>
        </row>
        <row r="268">
          <cell r="A268" t="str">
            <v>635.01</v>
          </cell>
          <cell r="B268" t="str">
            <v>Chelt.alte impoz.,taxe,vars.asim.</v>
          </cell>
          <cell r="C268">
            <v>105397324</v>
          </cell>
          <cell r="D268">
            <v>105397324</v>
          </cell>
        </row>
        <row r="269">
          <cell r="A269" t="str">
            <v>635.98</v>
          </cell>
          <cell r="B269" t="str">
            <v>Impozit venit nerezidenti</v>
          </cell>
          <cell r="C269">
            <v>2523744</v>
          </cell>
          <cell r="D269">
            <v>2523744</v>
          </cell>
        </row>
        <row r="270">
          <cell r="A270" t="str">
            <v>635.99</v>
          </cell>
          <cell r="B270" t="str">
            <v>TVA deductibila pe chelt.</v>
          </cell>
          <cell r="C270">
            <v>1390642</v>
          </cell>
          <cell r="D270">
            <v>1390642</v>
          </cell>
        </row>
        <row r="271">
          <cell r="A271" t="str">
            <v>641</v>
          </cell>
          <cell r="B271" t="str">
            <v>Cheltuieli cu salariile personalului</v>
          </cell>
          <cell r="C271">
            <v>1236072508</v>
          </cell>
          <cell r="D271">
            <v>1236072508</v>
          </cell>
        </row>
        <row r="272">
          <cell r="A272" t="str">
            <v>645</v>
          </cell>
          <cell r="B272" t="str">
            <v>Cheltuieli privind asigurarile si protectia social</v>
          </cell>
          <cell r="C272">
            <v>544921881</v>
          </cell>
          <cell r="D272">
            <v>544921881</v>
          </cell>
        </row>
        <row r="273">
          <cell r="A273" t="str">
            <v>6451</v>
          </cell>
          <cell r="B273" t="str">
            <v>Contributia unitatii la asigurarile sociale</v>
          </cell>
          <cell r="C273">
            <v>459512401</v>
          </cell>
          <cell r="D273">
            <v>459512401</v>
          </cell>
        </row>
        <row r="274">
          <cell r="A274" t="str">
            <v>6452</v>
          </cell>
          <cell r="B274" t="str">
            <v>Contributia unitatii pentru ajutorul de somaj</v>
          </cell>
          <cell r="C274">
            <v>62927714</v>
          </cell>
          <cell r="D274">
            <v>62927714</v>
          </cell>
        </row>
        <row r="275">
          <cell r="A275" t="str">
            <v>6458</v>
          </cell>
          <cell r="B275" t="str">
            <v>Alte cheltuieli privind asigurarea si protectia so</v>
          </cell>
          <cell r="C275">
            <v>22481766</v>
          </cell>
          <cell r="D275">
            <v>22481766</v>
          </cell>
        </row>
        <row r="276">
          <cell r="A276" t="str">
            <v>658</v>
          </cell>
          <cell r="B276" t="str">
            <v>Alte cheltuieli de exploatare</v>
          </cell>
          <cell r="C276">
            <v>399986.3</v>
          </cell>
          <cell r="D276">
            <v>399986.3</v>
          </cell>
        </row>
        <row r="277">
          <cell r="A277" t="str">
            <v>665</v>
          </cell>
          <cell r="B277" t="str">
            <v>Cheltuieli din diferenta de curs valutar</v>
          </cell>
          <cell r="C277">
            <v>21033155</v>
          </cell>
          <cell r="D277">
            <v>21033155</v>
          </cell>
        </row>
        <row r="278">
          <cell r="A278" t="str">
            <v>666</v>
          </cell>
          <cell r="B278" t="str">
            <v>Cheltuieli privind dobinzile</v>
          </cell>
          <cell r="C278">
            <v>0</v>
          </cell>
          <cell r="D278">
            <v>0</v>
          </cell>
        </row>
        <row r="279">
          <cell r="A279" t="str">
            <v>671</v>
          </cell>
          <cell r="B279" t="str">
            <v>Cheltuieli exceptionale privind operatiile de gest</v>
          </cell>
          <cell r="C279">
            <v>5000000</v>
          </cell>
          <cell r="D279">
            <v>5000000</v>
          </cell>
        </row>
        <row r="280">
          <cell r="A280" t="str">
            <v>6711</v>
          </cell>
          <cell r="B280" t="str">
            <v>Despagubiri, amenzi si penalitati</v>
          </cell>
          <cell r="C280">
            <v>0</v>
          </cell>
          <cell r="D280">
            <v>0</v>
          </cell>
        </row>
        <row r="281">
          <cell r="A281" t="str">
            <v>6711.1</v>
          </cell>
          <cell r="B281" t="str">
            <v>Majorari si penalitati</v>
          </cell>
          <cell r="C281">
            <v>0</v>
          </cell>
          <cell r="D281">
            <v>0</v>
          </cell>
        </row>
        <row r="282">
          <cell r="A282" t="str">
            <v>6711.2</v>
          </cell>
          <cell r="B282" t="str">
            <v>Amenzi</v>
          </cell>
          <cell r="C282">
            <v>0</v>
          </cell>
          <cell r="D282">
            <v>0</v>
          </cell>
        </row>
        <row r="283">
          <cell r="A283" t="str">
            <v>6711.3</v>
          </cell>
          <cell r="B283" t="str">
            <v>Despagubiri</v>
          </cell>
          <cell r="C283">
            <v>0</v>
          </cell>
          <cell r="D283">
            <v>0</v>
          </cell>
        </row>
        <row r="284">
          <cell r="A284" t="str">
            <v>6712</v>
          </cell>
          <cell r="B284" t="str">
            <v>Donatii si subventii acordate</v>
          </cell>
          <cell r="C284">
            <v>0</v>
          </cell>
          <cell r="D284">
            <v>0</v>
          </cell>
        </row>
        <row r="285">
          <cell r="A285" t="str">
            <v>6718</v>
          </cell>
          <cell r="B285" t="str">
            <v>Alte cheltuieli exceptionale privind operatiile de</v>
          </cell>
          <cell r="C285">
            <v>5000000</v>
          </cell>
          <cell r="D285">
            <v>5000000</v>
          </cell>
        </row>
        <row r="286">
          <cell r="A286" t="str">
            <v>6718.1</v>
          </cell>
          <cell r="B286" t="str">
            <v>Sponsorizari</v>
          </cell>
          <cell r="C286">
            <v>5000000</v>
          </cell>
          <cell r="D286">
            <v>5000000</v>
          </cell>
        </row>
        <row r="287">
          <cell r="A287" t="str">
            <v>6718.2</v>
          </cell>
          <cell r="B287" t="str">
            <v>Xxxxxxxxxxxx</v>
          </cell>
          <cell r="C287">
            <v>0</v>
          </cell>
          <cell r="D287">
            <v>0</v>
          </cell>
        </row>
        <row r="288">
          <cell r="A288" t="str">
            <v>6718.3</v>
          </cell>
          <cell r="B288" t="str">
            <v>Chelt.except.-recup.CO pers.transfer.</v>
          </cell>
          <cell r="C288">
            <v>0</v>
          </cell>
          <cell r="D288">
            <v>0</v>
          </cell>
        </row>
        <row r="289">
          <cell r="A289" t="str">
            <v>6718.9</v>
          </cell>
          <cell r="B289" t="str">
            <v>Alte cheltuieli exceptionale privind operatiile de</v>
          </cell>
          <cell r="C289">
            <v>0</v>
          </cell>
          <cell r="D289">
            <v>0</v>
          </cell>
        </row>
        <row r="290">
          <cell r="A290" t="str">
            <v>681</v>
          </cell>
          <cell r="B290" t="str">
            <v>Chelt.exploat.priv.amortiz.si proviz.</v>
          </cell>
          <cell r="C290">
            <v>69819494</v>
          </cell>
          <cell r="D290">
            <v>69819494</v>
          </cell>
        </row>
        <row r="291">
          <cell r="A291" t="str">
            <v>6811</v>
          </cell>
          <cell r="B291" t="str">
            <v>Chelt.exploat.priv.amortiz.imobiliz.</v>
          </cell>
          <cell r="C291">
            <v>69819494</v>
          </cell>
          <cell r="D291">
            <v>69819494</v>
          </cell>
        </row>
        <row r="292">
          <cell r="A292" t="str">
            <v>691</v>
          </cell>
          <cell r="B292" t="str">
            <v>Cheltuieli cu impozitul pe profit</v>
          </cell>
          <cell r="C292">
            <v>14514621</v>
          </cell>
          <cell r="D292">
            <v>14514621</v>
          </cell>
        </row>
        <row r="293">
          <cell r="A293" t="str">
            <v>704</v>
          </cell>
          <cell r="B293" t="str">
            <v>Venituri din lucr.exec.si serv.prest.</v>
          </cell>
          <cell r="C293">
            <v>2431584371</v>
          </cell>
          <cell r="D293">
            <v>2431584371</v>
          </cell>
        </row>
        <row r="294">
          <cell r="A294" t="str">
            <v>704.</v>
          </cell>
          <cell r="B294" t="str">
            <v>Export lohn-VOGT AG</v>
          </cell>
          <cell r="C294">
            <v>2431584371</v>
          </cell>
          <cell r="D294">
            <v>2431584371</v>
          </cell>
        </row>
        <row r="295">
          <cell r="A295" t="str">
            <v>704.01</v>
          </cell>
          <cell r="B295" t="str">
            <v>Export lohn-VOGT AG</v>
          </cell>
          <cell r="C295">
            <v>1678626741</v>
          </cell>
          <cell r="D295">
            <v>1678626741</v>
          </cell>
        </row>
        <row r="296">
          <cell r="A296" t="str">
            <v>704.01.1</v>
          </cell>
          <cell r="B296" t="str">
            <v>VOGT AG Erlau-BE</v>
          </cell>
          <cell r="C296">
            <v>1678626741</v>
          </cell>
          <cell r="D296">
            <v>1678626741</v>
          </cell>
        </row>
        <row r="297">
          <cell r="A297" t="str">
            <v>704.02</v>
          </cell>
          <cell r="B297" t="str">
            <v>Export lohn-VOGT Austria</v>
          </cell>
          <cell r="C297">
            <v>752957630</v>
          </cell>
          <cell r="D297">
            <v>752957630</v>
          </cell>
        </row>
        <row r="298">
          <cell r="A298" t="str">
            <v>704.02.1</v>
          </cell>
          <cell r="B298" t="str">
            <v>VOGT Austria-BE</v>
          </cell>
          <cell r="C298">
            <v>752957630</v>
          </cell>
          <cell r="D298">
            <v>752957630</v>
          </cell>
        </row>
        <row r="299">
          <cell r="A299" t="str">
            <v>704.03</v>
          </cell>
          <cell r="B299" t="str">
            <v>Export lohn-VOGT Miesau</v>
          </cell>
          <cell r="C299">
            <v>0</v>
          </cell>
          <cell r="D299">
            <v>0</v>
          </cell>
        </row>
        <row r="300">
          <cell r="A300" t="str">
            <v>704.03.2</v>
          </cell>
          <cell r="B300" t="str">
            <v>VOGT Miesau-BG</v>
          </cell>
          <cell r="C300">
            <v>0</v>
          </cell>
          <cell r="D300">
            <v>0</v>
          </cell>
        </row>
        <row r="301">
          <cell r="A301" t="str">
            <v>708</v>
          </cell>
          <cell r="B301" t="str">
            <v>Venituri din activ.diverse</v>
          </cell>
          <cell r="C301">
            <v>5660000</v>
          </cell>
          <cell r="D301">
            <v>5660000</v>
          </cell>
        </row>
        <row r="302">
          <cell r="A302" t="str">
            <v>708.</v>
          </cell>
          <cell r="B302" t="str">
            <v>Venituri din vanzari deseuri</v>
          </cell>
          <cell r="C302">
            <v>5660000</v>
          </cell>
          <cell r="D302">
            <v>5660000</v>
          </cell>
        </row>
        <row r="303">
          <cell r="A303" t="str">
            <v>708.01</v>
          </cell>
          <cell r="B303" t="str">
            <v>Venituri din vanzari deseuri</v>
          </cell>
          <cell r="C303">
            <v>5660000</v>
          </cell>
          <cell r="D303">
            <v>5660000</v>
          </cell>
        </row>
        <row r="304">
          <cell r="A304" t="str">
            <v>708.02</v>
          </cell>
          <cell r="B304" t="str">
            <v>Venituri din recup.energie el.</v>
          </cell>
          <cell r="C304">
            <v>0</v>
          </cell>
          <cell r="D304">
            <v>0</v>
          </cell>
        </row>
        <row r="305">
          <cell r="A305" t="str">
            <v>722</v>
          </cell>
          <cell r="B305" t="str">
            <v>Venituri din productia de imobilizari corporale</v>
          </cell>
          <cell r="C305">
            <v>0</v>
          </cell>
          <cell r="D305">
            <v>0</v>
          </cell>
        </row>
        <row r="306">
          <cell r="A306" t="str">
            <v>758</v>
          </cell>
          <cell r="B306" t="str">
            <v>Alte venituri din exploatare</v>
          </cell>
          <cell r="C306">
            <v>25388057</v>
          </cell>
          <cell r="D306">
            <v>25388057</v>
          </cell>
        </row>
        <row r="307">
          <cell r="A307" t="str">
            <v>758.</v>
          </cell>
          <cell r="B307" t="str">
            <v>Recup.conced.odihna necuv.</v>
          </cell>
          <cell r="C307">
            <v>25388057</v>
          </cell>
          <cell r="D307">
            <v>25388057</v>
          </cell>
        </row>
        <row r="308">
          <cell r="A308" t="str">
            <v>758.01</v>
          </cell>
          <cell r="B308" t="str">
            <v>Recup.conced.odihna necuv.</v>
          </cell>
          <cell r="C308">
            <v>-569466</v>
          </cell>
          <cell r="D308">
            <v>-569466</v>
          </cell>
        </row>
        <row r="309">
          <cell r="A309" t="str">
            <v>758.02</v>
          </cell>
          <cell r="B309" t="str">
            <v>Reducere 7% CAS cf.HG 2/99</v>
          </cell>
          <cell r="C309">
            <v>25957523</v>
          </cell>
          <cell r="D309">
            <v>25957523</v>
          </cell>
        </row>
        <row r="310">
          <cell r="A310" t="str">
            <v>758.09</v>
          </cell>
          <cell r="B310" t="str">
            <v>Alte venituri expl.-diverse</v>
          </cell>
          <cell r="C310">
            <v>0</v>
          </cell>
          <cell r="D310">
            <v>0</v>
          </cell>
        </row>
        <row r="311">
          <cell r="A311" t="str">
            <v>765</v>
          </cell>
          <cell r="B311" t="str">
            <v>Venituri din diferente de curs valutar</v>
          </cell>
          <cell r="C311">
            <v>33659424</v>
          </cell>
          <cell r="D311">
            <v>33659424</v>
          </cell>
        </row>
        <row r="312">
          <cell r="A312" t="str">
            <v>766</v>
          </cell>
          <cell r="B312" t="str">
            <v>Venituri din dobinzi</v>
          </cell>
          <cell r="C312">
            <v>1661972.53</v>
          </cell>
          <cell r="D312">
            <v>1661972.53</v>
          </cell>
        </row>
        <row r="313">
          <cell r="A313" t="str">
            <v>767</v>
          </cell>
          <cell r="B313" t="str">
            <v>Venituri din sconturi obtinute</v>
          </cell>
          <cell r="C313">
            <v>0</v>
          </cell>
          <cell r="D313">
            <v>0</v>
          </cell>
        </row>
        <row r="314">
          <cell r="A314" t="str">
            <v>768</v>
          </cell>
          <cell r="B314" t="str">
            <v>Alte venituri financiare</v>
          </cell>
          <cell r="C314">
            <v>0</v>
          </cell>
          <cell r="D314">
            <v>0</v>
          </cell>
        </row>
        <row r="315">
          <cell r="A315" t="str">
            <v>771</v>
          </cell>
          <cell r="B315" t="str">
            <v>Venituri exceptionale din operatiuni de gestiune</v>
          </cell>
          <cell r="C315">
            <v>262285726.22</v>
          </cell>
          <cell r="D315">
            <v>262285726.22</v>
          </cell>
        </row>
        <row r="316">
          <cell r="A316" t="str">
            <v>7711</v>
          </cell>
          <cell r="B316" t="str">
            <v>Venituri din despagubiri si penalitati</v>
          </cell>
          <cell r="C316">
            <v>1050967</v>
          </cell>
          <cell r="D316">
            <v>1050967</v>
          </cell>
        </row>
        <row r="317">
          <cell r="A317" t="str">
            <v>7718</v>
          </cell>
          <cell r="B317" t="str">
            <v>Alte venituri exceptionale din operatiuni de gesti</v>
          </cell>
          <cell r="C317">
            <v>261234759.22</v>
          </cell>
          <cell r="D317">
            <v>261234759.22</v>
          </cell>
        </row>
        <row r="318">
          <cell r="A318" t="str">
            <v>7718.1</v>
          </cell>
          <cell r="B318" t="str">
            <v>Valori mater.import-Erlau</v>
          </cell>
          <cell r="C318">
            <v>244558455.03</v>
          </cell>
          <cell r="D318">
            <v>244558455.03</v>
          </cell>
        </row>
        <row r="319">
          <cell r="A319" t="str">
            <v>7718.2</v>
          </cell>
          <cell r="B319" t="str">
            <v>Dif.rotunjire la import</v>
          </cell>
          <cell r="C319">
            <v>-135965.06</v>
          </cell>
          <cell r="D319">
            <v>-135965.06</v>
          </cell>
        </row>
        <row r="320">
          <cell r="A320" t="str">
            <v>7718.3</v>
          </cell>
          <cell r="B320" t="str">
            <v>Penalit.,imputatii,popriri</v>
          </cell>
          <cell r="C320">
            <v>0</v>
          </cell>
          <cell r="D320">
            <v>0</v>
          </cell>
        </row>
        <row r="321">
          <cell r="A321" t="str">
            <v>7718.4</v>
          </cell>
          <cell r="B321" t="str">
            <v>Regulariz.CO pers.transf.</v>
          </cell>
          <cell r="C321">
            <v>0</v>
          </cell>
          <cell r="D321">
            <v>0</v>
          </cell>
        </row>
        <row r="322">
          <cell r="A322" t="str">
            <v>7718.5</v>
          </cell>
          <cell r="B322" t="str">
            <v>Reducere 1/12 cf.OG 11/99</v>
          </cell>
          <cell r="C322">
            <v>0</v>
          </cell>
          <cell r="D322">
            <v>0</v>
          </cell>
        </row>
        <row r="323">
          <cell r="A323" t="str">
            <v>7718.6</v>
          </cell>
          <cell r="B323" t="str">
            <v>Valori mat.import-Austria</v>
          </cell>
          <cell r="C323">
            <v>13340463.25</v>
          </cell>
          <cell r="D323">
            <v>13340463.25</v>
          </cell>
        </row>
        <row r="324">
          <cell r="A324" t="str">
            <v>7718.7</v>
          </cell>
          <cell r="B324" t="str">
            <v>Valori mater.import-Miesau</v>
          </cell>
          <cell r="C324">
            <v>0</v>
          </cell>
          <cell r="D324">
            <v>0</v>
          </cell>
        </row>
        <row r="325">
          <cell r="A325" t="str">
            <v>7718.8</v>
          </cell>
          <cell r="B325" t="str">
            <v>Bonif.5% cf.OG11/99</v>
          </cell>
          <cell r="C325">
            <v>3471806</v>
          </cell>
          <cell r="D325">
            <v>3471806</v>
          </cell>
        </row>
        <row r="326">
          <cell r="A326" t="str">
            <v>7718.9</v>
          </cell>
          <cell r="B326" t="str">
            <v>Alte venit.exceptionale</v>
          </cell>
          <cell r="C326">
            <v>0</v>
          </cell>
          <cell r="D326">
            <v>0</v>
          </cell>
        </row>
        <row r="327">
          <cell r="A327" t="str">
            <v>7718OO</v>
          </cell>
          <cell r="B327" t="str">
            <v>Venituri exceptionale din operatiuni de gestiune</v>
          </cell>
          <cell r="C327">
            <v>0</v>
          </cell>
          <cell r="D327">
            <v>0</v>
          </cell>
        </row>
        <row r="328">
          <cell r="A328" t="str">
            <v>772</v>
          </cell>
          <cell r="B328" t="str">
            <v>Venituri din operatiuni de capital</v>
          </cell>
          <cell r="C328">
            <v>27161384</v>
          </cell>
          <cell r="D328">
            <v>27161384</v>
          </cell>
        </row>
        <row r="329">
          <cell r="A329" t="str">
            <v>7727</v>
          </cell>
          <cell r="B329" t="str">
            <v>Subventii pentru investitii virate la venituri</v>
          </cell>
          <cell r="C329">
            <v>27161384</v>
          </cell>
          <cell r="D329">
            <v>27161384</v>
          </cell>
        </row>
        <row r="330">
          <cell r="A330" t="str">
            <v>7727.1</v>
          </cell>
          <cell r="B330" t="str">
            <v>Subv.pt.inv.virat.venit-Erlau</v>
          </cell>
          <cell r="C330">
            <v>27161384</v>
          </cell>
          <cell r="D330">
            <v>27161384</v>
          </cell>
        </row>
      </sheetData>
      <sheetData sheetId="13">
        <row r="2">
          <cell r="A2" t="str">
            <v>101</v>
          </cell>
          <cell r="B2" t="str">
            <v>Capital social</v>
          </cell>
          <cell r="C2">
            <v>0</v>
          </cell>
          <cell r="D2">
            <v>0</v>
          </cell>
        </row>
        <row r="3">
          <cell r="A3" t="str">
            <v>1011</v>
          </cell>
          <cell r="B3" t="str">
            <v>Capital subscris nevarsat</v>
          </cell>
          <cell r="C3">
            <v>0</v>
          </cell>
          <cell r="D3">
            <v>0</v>
          </cell>
        </row>
        <row r="4">
          <cell r="A4" t="str">
            <v>1012</v>
          </cell>
          <cell r="B4" t="str">
            <v>Capital subscris varsat</v>
          </cell>
          <cell r="C4">
            <v>0</v>
          </cell>
          <cell r="D4">
            <v>0</v>
          </cell>
        </row>
        <row r="5">
          <cell r="A5" t="str">
            <v>107</v>
          </cell>
          <cell r="B5" t="str">
            <v>Rezultatul reportat</v>
          </cell>
          <cell r="C5">
            <v>0</v>
          </cell>
          <cell r="D5">
            <v>0</v>
          </cell>
        </row>
        <row r="6">
          <cell r="A6" t="str">
            <v>107.</v>
          </cell>
          <cell r="B6" t="str">
            <v>Rezult.report-Pierdere'98</v>
          </cell>
          <cell r="C6">
            <v>0</v>
          </cell>
          <cell r="D6">
            <v>0</v>
          </cell>
        </row>
        <row r="7">
          <cell r="A7" t="str">
            <v>107.98</v>
          </cell>
          <cell r="B7" t="str">
            <v>Rezult.report-Pierdere'98</v>
          </cell>
          <cell r="C7">
            <v>0</v>
          </cell>
          <cell r="D7">
            <v>0</v>
          </cell>
        </row>
        <row r="8">
          <cell r="A8" t="str">
            <v>108</v>
          </cell>
          <cell r="B8" t="str">
            <v>Contul intreprinzatorului</v>
          </cell>
          <cell r="C8">
            <v>0</v>
          </cell>
          <cell r="D8">
            <v>0</v>
          </cell>
        </row>
        <row r="9">
          <cell r="A9" t="str">
            <v>118</v>
          </cell>
          <cell r="B9" t="str">
            <v>Alte fonduri</v>
          </cell>
          <cell r="C9">
            <v>0</v>
          </cell>
          <cell r="D9">
            <v>0</v>
          </cell>
        </row>
        <row r="10">
          <cell r="A10" t="str">
            <v>118.</v>
          </cell>
          <cell r="B10" t="str">
            <v>Alte fond.-surse proprii de finantare</v>
          </cell>
          <cell r="C10">
            <v>0</v>
          </cell>
          <cell r="D10">
            <v>0</v>
          </cell>
        </row>
        <row r="11">
          <cell r="A11" t="str">
            <v>118.01</v>
          </cell>
          <cell r="B11" t="str">
            <v>Alte fond.-surse proprii de finantare</v>
          </cell>
          <cell r="C11">
            <v>0</v>
          </cell>
          <cell r="D11">
            <v>0</v>
          </cell>
        </row>
        <row r="12">
          <cell r="A12" t="str">
            <v>121</v>
          </cell>
          <cell r="B12" t="str">
            <v>Profit si pierdere</v>
          </cell>
          <cell r="C12">
            <v>3102042605.65</v>
          </cell>
          <cell r="D12">
            <v>3463145647.22</v>
          </cell>
        </row>
        <row r="13">
          <cell r="A13" t="str">
            <v>1211</v>
          </cell>
          <cell r="B13" t="str">
            <v>Profit si pierdere exploatare</v>
          </cell>
          <cell r="C13">
            <v>2884403721.65</v>
          </cell>
          <cell r="D13">
            <v>2850006201</v>
          </cell>
        </row>
        <row r="14">
          <cell r="A14" t="str">
            <v>1212</v>
          </cell>
          <cell r="B14" t="str">
            <v>Profit si pierdere finaciar</v>
          </cell>
          <cell r="C14">
            <v>184391301</v>
          </cell>
          <cell r="D14">
            <v>108714125.95</v>
          </cell>
        </row>
        <row r="15">
          <cell r="A15" t="str">
            <v>1213</v>
          </cell>
          <cell r="B15" t="str">
            <v>Profit si pierdere exceptional</v>
          </cell>
          <cell r="C15">
            <v>9339010</v>
          </cell>
          <cell r="D15">
            <v>504425320.27</v>
          </cell>
        </row>
        <row r="16">
          <cell r="A16" t="str">
            <v>1215</v>
          </cell>
          <cell r="B16" t="str">
            <v>Impozit pe profit</v>
          </cell>
          <cell r="C16">
            <v>23908573</v>
          </cell>
          <cell r="D16">
            <v>0</v>
          </cell>
        </row>
        <row r="17">
          <cell r="A17" t="str">
            <v>1216</v>
          </cell>
          <cell r="B17" t="str">
            <v>Profit an precedent</v>
          </cell>
          <cell r="C17">
            <v>0</v>
          </cell>
          <cell r="D17">
            <v>0</v>
          </cell>
        </row>
        <row r="18">
          <cell r="A18" t="str">
            <v>129</v>
          </cell>
          <cell r="B18" t="str">
            <v>Repartizarea profitului</v>
          </cell>
          <cell r="C18">
            <v>0</v>
          </cell>
          <cell r="D18">
            <v>0</v>
          </cell>
        </row>
        <row r="19">
          <cell r="A19" t="str">
            <v>129.</v>
          </cell>
          <cell r="B19" t="str">
            <v>Repart. profit an preced.</v>
          </cell>
          <cell r="C19">
            <v>0</v>
          </cell>
          <cell r="D19">
            <v>0</v>
          </cell>
        </row>
        <row r="20">
          <cell r="A20" t="str">
            <v>129.09</v>
          </cell>
          <cell r="B20" t="str">
            <v>Repart. profit an preced.</v>
          </cell>
          <cell r="C20">
            <v>0</v>
          </cell>
          <cell r="D20">
            <v>0</v>
          </cell>
        </row>
        <row r="21">
          <cell r="A21" t="str">
            <v>131</v>
          </cell>
          <cell r="B21" t="str">
            <v>Subventii pentru investitii</v>
          </cell>
          <cell r="C21">
            <v>27161384</v>
          </cell>
          <cell r="D21">
            <v>69045432</v>
          </cell>
        </row>
        <row r="22">
          <cell r="A22" t="str">
            <v>131.</v>
          </cell>
          <cell r="B22" t="str">
            <v>Subv.ptr.invest.-Erlau</v>
          </cell>
          <cell r="C22">
            <v>27161384</v>
          </cell>
          <cell r="D22">
            <v>69045432</v>
          </cell>
        </row>
        <row r="23">
          <cell r="A23" t="str">
            <v>131.01</v>
          </cell>
          <cell r="B23" t="str">
            <v>Subv.ptr.invest.-Erlau</v>
          </cell>
          <cell r="C23">
            <v>27161384</v>
          </cell>
          <cell r="D23">
            <v>69045432</v>
          </cell>
        </row>
        <row r="24">
          <cell r="A24" t="str">
            <v>162</v>
          </cell>
          <cell r="B24" t="str">
            <v>Credit bancar pe term.lung</v>
          </cell>
          <cell r="C24">
            <v>504672000</v>
          </cell>
          <cell r="D24">
            <v>0</v>
          </cell>
        </row>
        <row r="25">
          <cell r="A25" t="str">
            <v>1621</v>
          </cell>
          <cell r="B25" t="str">
            <v>Credite bancare pe termen lung si mediu</v>
          </cell>
          <cell r="C25">
            <v>504672000</v>
          </cell>
          <cell r="D25">
            <v>0</v>
          </cell>
        </row>
        <row r="26">
          <cell r="A26" t="str">
            <v>1621.2</v>
          </cell>
          <cell r="B26" t="str">
            <v>Credit bancar pe term.lung</v>
          </cell>
          <cell r="C26">
            <v>504672000</v>
          </cell>
          <cell r="D26">
            <v>0</v>
          </cell>
        </row>
        <row r="27">
          <cell r="A27" t="str">
            <v>167</v>
          </cell>
          <cell r="B27" t="str">
            <v>Alte imprumuturi si datorii asimilate</v>
          </cell>
          <cell r="C27">
            <v>0</v>
          </cell>
          <cell r="D27">
            <v>0</v>
          </cell>
        </row>
        <row r="28">
          <cell r="A28" t="str">
            <v>167.</v>
          </cell>
          <cell r="B28" t="str">
            <v>Imprumut VOGT AG Erlau</v>
          </cell>
          <cell r="C28">
            <v>0</v>
          </cell>
          <cell r="D28">
            <v>0</v>
          </cell>
        </row>
        <row r="29">
          <cell r="A29" t="str">
            <v>167.01</v>
          </cell>
          <cell r="B29" t="str">
            <v>Imprumut VOGT AG Erlau</v>
          </cell>
          <cell r="C29">
            <v>0</v>
          </cell>
          <cell r="D29">
            <v>0</v>
          </cell>
        </row>
        <row r="30">
          <cell r="A30" t="str">
            <v>201</v>
          </cell>
          <cell r="B30" t="str">
            <v>Cheltuieli de constituire</v>
          </cell>
          <cell r="C30">
            <v>0</v>
          </cell>
          <cell r="D30">
            <v>0</v>
          </cell>
        </row>
        <row r="31">
          <cell r="A31" t="str">
            <v>208</v>
          </cell>
          <cell r="B31" t="str">
            <v>Alte imobilizari necorporale</v>
          </cell>
          <cell r="C31">
            <v>0</v>
          </cell>
          <cell r="D31">
            <v>0</v>
          </cell>
        </row>
        <row r="32">
          <cell r="A32" t="str">
            <v>211</v>
          </cell>
          <cell r="B32" t="str">
            <v>Terenuri</v>
          </cell>
          <cell r="C32">
            <v>0</v>
          </cell>
          <cell r="D32">
            <v>0</v>
          </cell>
        </row>
        <row r="33">
          <cell r="A33" t="str">
            <v>2111</v>
          </cell>
          <cell r="B33" t="str">
            <v>Terenuri</v>
          </cell>
          <cell r="C33">
            <v>0</v>
          </cell>
          <cell r="D33">
            <v>0</v>
          </cell>
        </row>
        <row r="34">
          <cell r="A34" t="str">
            <v>2111.1</v>
          </cell>
          <cell r="B34" t="str">
            <v>Terenuri-Cerbului 1A</v>
          </cell>
          <cell r="C34">
            <v>0</v>
          </cell>
          <cell r="D34">
            <v>0</v>
          </cell>
        </row>
        <row r="35">
          <cell r="A35" t="str">
            <v>212</v>
          </cell>
          <cell r="B35" t="str">
            <v>Mijloace fixe</v>
          </cell>
          <cell r="C35">
            <v>9362391155</v>
          </cell>
          <cell r="D35">
            <v>0</v>
          </cell>
        </row>
        <row r="36">
          <cell r="A36" t="str">
            <v>2121</v>
          </cell>
          <cell r="B36" t="str">
            <v>Constructii</v>
          </cell>
          <cell r="C36">
            <v>8243378856</v>
          </cell>
          <cell r="D36">
            <v>0</v>
          </cell>
        </row>
        <row r="37">
          <cell r="A37" t="str">
            <v>2122</v>
          </cell>
          <cell r="B37" t="str">
            <v>Echip.tehnologice(masini,utilaje)</v>
          </cell>
          <cell r="C37">
            <v>869906382</v>
          </cell>
          <cell r="D37">
            <v>0</v>
          </cell>
        </row>
        <row r="38">
          <cell r="A38" t="str">
            <v>2123</v>
          </cell>
          <cell r="B38" t="str">
            <v>Apar.instal.masur,contr,regl.</v>
          </cell>
          <cell r="C38">
            <v>0</v>
          </cell>
          <cell r="D38">
            <v>0</v>
          </cell>
        </row>
        <row r="39">
          <cell r="A39" t="str">
            <v>2124</v>
          </cell>
          <cell r="B39" t="str">
            <v>Mijloace de transport</v>
          </cell>
          <cell r="C39">
            <v>0</v>
          </cell>
          <cell r="D39">
            <v>0</v>
          </cell>
        </row>
        <row r="40">
          <cell r="A40" t="str">
            <v>2125</v>
          </cell>
          <cell r="B40" t="str">
            <v>Mijloace de transport</v>
          </cell>
          <cell r="C40">
            <v>0</v>
          </cell>
          <cell r="D40">
            <v>0</v>
          </cell>
        </row>
        <row r="41">
          <cell r="A41" t="str">
            <v>2126</v>
          </cell>
          <cell r="B41" t="str">
            <v>Mobilier,birotica..alte active</v>
          </cell>
          <cell r="C41">
            <v>249105917</v>
          </cell>
          <cell r="D41">
            <v>0</v>
          </cell>
        </row>
        <row r="42">
          <cell r="A42" t="str">
            <v>2127</v>
          </cell>
          <cell r="B42" t="str">
            <v>Unelte, accesorii de productie si inventar gospoda</v>
          </cell>
          <cell r="C42">
            <v>0</v>
          </cell>
          <cell r="D42">
            <v>0</v>
          </cell>
        </row>
        <row r="43">
          <cell r="A43" t="str">
            <v>2128</v>
          </cell>
          <cell r="B43" t="str">
            <v>Alte active corporale</v>
          </cell>
          <cell r="C43">
            <v>0</v>
          </cell>
          <cell r="D43">
            <v>0</v>
          </cell>
        </row>
        <row r="44">
          <cell r="A44" t="str">
            <v>231</v>
          </cell>
          <cell r="B44" t="str">
            <v>Imobilizari in curs corporale</v>
          </cell>
          <cell r="C44">
            <v>117912562</v>
          </cell>
          <cell r="D44">
            <v>9135219970</v>
          </cell>
        </row>
        <row r="45">
          <cell r="A45" t="str">
            <v>231.</v>
          </cell>
          <cell r="B45" t="str">
            <v>Grup social</v>
          </cell>
          <cell r="C45">
            <v>117912562</v>
          </cell>
          <cell r="D45">
            <v>9135219970</v>
          </cell>
        </row>
        <row r="46">
          <cell r="A46" t="str">
            <v>231.01</v>
          </cell>
          <cell r="B46" t="str">
            <v>Grup social</v>
          </cell>
          <cell r="C46">
            <v>0</v>
          </cell>
          <cell r="D46">
            <v>0</v>
          </cell>
        </row>
        <row r="47">
          <cell r="A47" t="str">
            <v>231.02</v>
          </cell>
          <cell r="B47" t="str">
            <v>Canalizare exterioara</v>
          </cell>
          <cell r="C47">
            <v>0</v>
          </cell>
          <cell r="D47">
            <v>0</v>
          </cell>
        </row>
        <row r="48">
          <cell r="A48" t="str">
            <v>231.03</v>
          </cell>
          <cell r="B48" t="str">
            <v>Platforma curte</v>
          </cell>
          <cell r="C48">
            <v>0</v>
          </cell>
          <cell r="D48">
            <v>0</v>
          </cell>
        </row>
        <row r="49">
          <cell r="A49" t="str">
            <v>231.04</v>
          </cell>
          <cell r="B49" t="str">
            <v>Platforma exterioara</v>
          </cell>
          <cell r="C49">
            <v>0</v>
          </cell>
          <cell r="D49">
            <v>0</v>
          </cell>
        </row>
        <row r="50">
          <cell r="A50" t="str">
            <v>231.05</v>
          </cell>
          <cell r="B50" t="str">
            <v>Hala Butler I</v>
          </cell>
          <cell r="C50">
            <v>0</v>
          </cell>
          <cell r="D50">
            <v>0</v>
          </cell>
        </row>
        <row r="51">
          <cell r="A51" t="str">
            <v>231.06</v>
          </cell>
          <cell r="B51" t="str">
            <v>Pod canal centura</v>
          </cell>
          <cell r="C51">
            <v>0</v>
          </cell>
          <cell r="D51">
            <v>0</v>
          </cell>
        </row>
        <row r="52">
          <cell r="A52" t="str">
            <v>231.07</v>
          </cell>
          <cell r="B52" t="str">
            <v>Recipient tampon</v>
          </cell>
          <cell r="C52">
            <v>0</v>
          </cell>
          <cell r="D52">
            <v>0</v>
          </cell>
        </row>
        <row r="53">
          <cell r="A53" t="str">
            <v>231.08</v>
          </cell>
          <cell r="B53" t="str">
            <v>Moderniz.grup adm-tiv</v>
          </cell>
          <cell r="C53">
            <v>0</v>
          </cell>
          <cell r="D53">
            <v>0</v>
          </cell>
        </row>
        <row r="54">
          <cell r="A54" t="str">
            <v>231.09</v>
          </cell>
          <cell r="B54" t="str">
            <v>Put forat</v>
          </cell>
          <cell r="C54">
            <v>0</v>
          </cell>
          <cell r="D54">
            <v>0</v>
          </cell>
        </row>
        <row r="55">
          <cell r="A55" t="str">
            <v>231.10</v>
          </cell>
          <cell r="B55" t="str">
            <v>Rampa incarc.-descarc.</v>
          </cell>
          <cell r="C55">
            <v>0</v>
          </cell>
          <cell r="D55">
            <v>0</v>
          </cell>
        </row>
        <row r="56">
          <cell r="A56" t="str">
            <v>231.11</v>
          </cell>
          <cell r="B56" t="str">
            <v>Hala Butler II</v>
          </cell>
          <cell r="C56">
            <v>24495962</v>
          </cell>
          <cell r="D56">
            <v>8265313588</v>
          </cell>
        </row>
        <row r="57">
          <cell r="A57" t="str">
            <v>231.12</v>
          </cell>
          <cell r="B57" t="str">
            <v>Instalatie climatizare</v>
          </cell>
          <cell r="C57">
            <v>93416600</v>
          </cell>
          <cell r="D57">
            <v>869906382</v>
          </cell>
        </row>
        <row r="58">
          <cell r="A58" t="str">
            <v>267</v>
          </cell>
          <cell r="B58" t="str">
            <v>Creante imobilizate</v>
          </cell>
          <cell r="C58">
            <v>0</v>
          </cell>
          <cell r="D58">
            <v>0</v>
          </cell>
        </row>
        <row r="59">
          <cell r="A59" t="str">
            <v>2677</v>
          </cell>
          <cell r="B59" t="str">
            <v>Alte creante imobilizate</v>
          </cell>
          <cell r="C59">
            <v>0</v>
          </cell>
          <cell r="D59">
            <v>0</v>
          </cell>
        </row>
        <row r="60">
          <cell r="A60" t="str">
            <v>280</v>
          </cell>
          <cell r="B60" t="str">
            <v>Amortizari privind imobilizarile necorporale</v>
          </cell>
          <cell r="C60">
            <v>0</v>
          </cell>
          <cell r="D60">
            <v>0</v>
          </cell>
        </row>
        <row r="61">
          <cell r="A61" t="str">
            <v>2801</v>
          </cell>
          <cell r="B61" t="str">
            <v>Amortizarea cheltuielilor de constituire</v>
          </cell>
          <cell r="C61">
            <v>0</v>
          </cell>
          <cell r="D61">
            <v>0</v>
          </cell>
        </row>
        <row r="62">
          <cell r="A62" t="str">
            <v>2808</v>
          </cell>
          <cell r="B62" t="str">
            <v>Amortizarea altor imobilizari necorporale</v>
          </cell>
          <cell r="C62">
            <v>0</v>
          </cell>
          <cell r="D62">
            <v>0</v>
          </cell>
        </row>
        <row r="63">
          <cell r="A63" t="str">
            <v>281</v>
          </cell>
          <cell r="B63" t="str">
            <v>Amortizari privind imobilizarile corporale</v>
          </cell>
          <cell r="C63">
            <v>0</v>
          </cell>
          <cell r="D63">
            <v>69819494</v>
          </cell>
        </row>
        <row r="64">
          <cell r="A64" t="str">
            <v>2811</v>
          </cell>
          <cell r="B64" t="str">
            <v>Amortiz.constructiilor</v>
          </cell>
          <cell r="C64">
            <v>0</v>
          </cell>
          <cell r="D64">
            <v>20639137</v>
          </cell>
        </row>
        <row r="65">
          <cell r="A65" t="str">
            <v>2812</v>
          </cell>
          <cell r="B65" t="str">
            <v>Amortiz.echip.tehnologice</v>
          </cell>
          <cell r="C65">
            <v>0</v>
          </cell>
          <cell r="D65">
            <v>545031</v>
          </cell>
        </row>
        <row r="66">
          <cell r="A66" t="str">
            <v>2813</v>
          </cell>
          <cell r="B66" t="str">
            <v>Amortiz.apar,inst.mas,contr,regl.</v>
          </cell>
          <cell r="C66">
            <v>0</v>
          </cell>
          <cell r="D66">
            <v>41347654</v>
          </cell>
        </row>
        <row r="67">
          <cell r="A67" t="str">
            <v>2814</v>
          </cell>
          <cell r="B67" t="str">
            <v>Amortiz.mijl.de transport</v>
          </cell>
          <cell r="C67">
            <v>0</v>
          </cell>
          <cell r="D67">
            <v>5888343</v>
          </cell>
        </row>
        <row r="68">
          <cell r="A68" t="str">
            <v>2815</v>
          </cell>
          <cell r="B68" t="str">
            <v>Amortizarea mijloacelor de transport</v>
          </cell>
          <cell r="C68">
            <v>0</v>
          </cell>
          <cell r="D68">
            <v>0</v>
          </cell>
        </row>
        <row r="69">
          <cell r="A69" t="str">
            <v>2816</v>
          </cell>
          <cell r="B69" t="str">
            <v>Amortiz.mobilier,birotica...</v>
          </cell>
          <cell r="C69">
            <v>0</v>
          </cell>
          <cell r="D69">
            <v>1399329</v>
          </cell>
        </row>
        <row r="70">
          <cell r="A70" t="str">
            <v>2817</v>
          </cell>
          <cell r="B70" t="str">
            <v>Amortiz.unelt,dispoz,mobilier,birot.</v>
          </cell>
          <cell r="C70">
            <v>0</v>
          </cell>
          <cell r="D70">
            <v>0</v>
          </cell>
        </row>
        <row r="71">
          <cell r="A71" t="str">
            <v>2818</v>
          </cell>
          <cell r="B71" t="str">
            <v>Amortizarea accesoriilor de productie si inventaru</v>
          </cell>
          <cell r="C71">
            <v>0</v>
          </cell>
          <cell r="D71">
            <v>0</v>
          </cell>
        </row>
        <row r="72">
          <cell r="A72" t="str">
            <v>301</v>
          </cell>
          <cell r="B72" t="str">
            <v>Materiale consumabile</v>
          </cell>
          <cell r="C72">
            <v>293643467.97</v>
          </cell>
          <cell r="D72">
            <v>282185377</v>
          </cell>
        </row>
        <row r="73">
          <cell r="A73" t="str">
            <v>3011</v>
          </cell>
          <cell r="B73" t="str">
            <v>Materiale auxiliare</v>
          </cell>
          <cell r="C73">
            <v>0</v>
          </cell>
          <cell r="D73">
            <v>0</v>
          </cell>
        </row>
        <row r="74">
          <cell r="A74" t="str">
            <v>3011.1</v>
          </cell>
          <cell r="B74" t="str">
            <v>Mater.intretin.-intern</v>
          </cell>
          <cell r="C74">
            <v>0</v>
          </cell>
          <cell r="D74">
            <v>0</v>
          </cell>
        </row>
        <row r="75">
          <cell r="A75" t="str">
            <v>3011.2</v>
          </cell>
          <cell r="B75" t="str">
            <v>Mater.intretinere-VOGT</v>
          </cell>
          <cell r="C75">
            <v>0</v>
          </cell>
          <cell r="D75">
            <v>0</v>
          </cell>
        </row>
        <row r="76">
          <cell r="A76" t="str">
            <v>3012</v>
          </cell>
          <cell r="B76" t="str">
            <v>Combustibili</v>
          </cell>
          <cell r="C76">
            <v>0</v>
          </cell>
          <cell r="D76">
            <v>0</v>
          </cell>
        </row>
        <row r="77">
          <cell r="A77" t="str">
            <v>3014</v>
          </cell>
          <cell r="B77" t="str">
            <v>Piese de schimb</v>
          </cell>
          <cell r="C77">
            <v>117042483.54</v>
          </cell>
          <cell r="D77">
            <v>107424164</v>
          </cell>
        </row>
        <row r="78">
          <cell r="A78" t="str">
            <v>3014.1</v>
          </cell>
          <cell r="B78" t="str">
            <v>Piese schimb-intern</v>
          </cell>
          <cell r="C78">
            <v>0</v>
          </cell>
          <cell r="D78">
            <v>0</v>
          </cell>
        </row>
        <row r="79">
          <cell r="A79" t="str">
            <v>3014.2</v>
          </cell>
          <cell r="B79" t="str">
            <v>Piese schimb-VOGT AG</v>
          </cell>
          <cell r="C79">
            <v>89526320.26</v>
          </cell>
          <cell r="D79">
            <v>94376313</v>
          </cell>
        </row>
        <row r="80">
          <cell r="A80" t="str">
            <v>3014.3</v>
          </cell>
          <cell r="B80" t="str">
            <v>Piese schimb-Austria</v>
          </cell>
          <cell r="C80">
            <v>1142910</v>
          </cell>
          <cell r="D80">
            <v>1629572</v>
          </cell>
        </row>
        <row r="81">
          <cell r="A81" t="str">
            <v>3014.4</v>
          </cell>
          <cell r="B81" t="str">
            <v>Piese schimb-Miesau</v>
          </cell>
          <cell r="C81">
            <v>26373253.28</v>
          </cell>
          <cell r="D81">
            <v>11418279</v>
          </cell>
        </row>
        <row r="82">
          <cell r="A82" t="str">
            <v>3018</v>
          </cell>
          <cell r="B82" t="str">
            <v>Alte materiale consumabile</v>
          </cell>
          <cell r="C82">
            <v>176600984.43</v>
          </cell>
          <cell r="D82">
            <v>174761213</v>
          </cell>
        </row>
        <row r="83">
          <cell r="A83" t="str">
            <v>3018.1</v>
          </cell>
          <cell r="B83" t="str">
            <v>Alte mat.consum.-intern</v>
          </cell>
          <cell r="C83">
            <v>0</v>
          </cell>
          <cell r="D83">
            <v>0</v>
          </cell>
        </row>
        <row r="84">
          <cell r="A84" t="str">
            <v>3018.2</v>
          </cell>
          <cell r="B84" t="str">
            <v>Alte mat.consum.-VOGT AG</v>
          </cell>
          <cell r="C84">
            <v>174193188.93</v>
          </cell>
          <cell r="D84">
            <v>170637318</v>
          </cell>
        </row>
        <row r="85">
          <cell r="A85" t="str">
            <v>3018.3</v>
          </cell>
          <cell r="B85" t="str">
            <v>Alte mat.consum.-Austria</v>
          </cell>
          <cell r="C85">
            <v>2407795.5</v>
          </cell>
          <cell r="D85">
            <v>4123895</v>
          </cell>
        </row>
        <row r="86">
          <cell r="A86" t="str">
            <v>3018.4</v>
          </cell>
          <cell r="B86" t="str">
            <v>Alte mat.consum.-Miesau</v>
          </cell>
          <cell r="C86">
            <v>0</v>
          </cell>
          <cell r="D86">
            <v>0</v>
          </cell>
        </row>
        <row r="87">
          <cell r="A87" t="str">
            <v>321</v>
          </cell>
          <cell r="B87" t="str">
            <v>Obiecte de inventar</v>
          </cell>
          <cell r="C87">
            <v>65171796.93</v>
          </cell>
          <cell r="D87">
            <v>0</v>
          </cell>
        </row>
        <row r="88">
          <cell r="A88" t="str">
            <v>321.</v>
          </cell>
          <cell r="B88" t="str">
            <v>Obiecte inventar-intern</v>
          </cell>
          <cell r="C88">
            <v>65171796.93</v>
          </cell>
          <cell r="D88">
            <v>0</v>
          </cell>
        </row>
        <row r="89">
          <cell r="A89" t="str">
            <v>321..3</v>
          </cell>
          <cell r="B89" t="str">
            <v>Obiecte inventar-intern</v>
          </cell>
          <cell r="C89">
            <v>0</v>
          </cell>
          <cell r="D89">
            <v>0</v>
          </cell>
        </row>
        <row r="90">
          <cell r="A90" t="str">
            <v>321.01</v>
          </cell>
          <cell r="B90" t="str">
            <v>Obiecte inventar-intern</v>
          </cell>
          <cell r="C90">
            <v>0</v>
          </cell>
          <cell r="D90">
            <v>0</v>
          </cell>
        </row>
        <row r="91">
          <cell r="A91" t="str">
            <v>321.02</v>
          </cell>
          <cell r="B91" t="str">
            <v>Obiecte invent.-VOGT AG</v>
          </cell>
          <cell r="C91">
            <v>65171796.93</v>
          </cell>
          <cell r="D91">
            <v>0</v>
          </cell>
        </row>
        <row r="92">
          <cell r="A92" t="str">
            <v>321.03</v>
          </cell>
          <cell r="B92" t="str">
            <v>Obiecte inventar-VOGT Austria</v>
          </cell>
          <cell r="C92">
            <v>0</v>
          </cell>
          <cell r="D92">
            <v>0</v>
          </cell>
        </row>
        <row r="93">
          <cell r="A93" t="str">
            <v>322</v>
          </cell>
          <cell r="B93" t="str">
            <v>Uzura obiectelor de inventar</v>
          </cell>
          <cell r="C93">
            <v>0</v>
          </cell>
          <cell r="D93">
            <v>181906894.34</v>
          </cell>
        </row>
        <row r="94">
          <cell r="A94" t="str">
            <v>378</v>
          </cell>
          <cell r="B94" t="str">
            <v>Diferente de pret la marfuri</v>
          </cell>
          <cell r="C94">
            <v>0</v>
          </cell>
          <cell r="D94">
            <v>0</v>
          </cell>
        </row>
        <row r="95">
          <cell r="A95" t="str">
            <v>401</v>
          </cell>
          <cell r="B95" t="str">
            <v>Furnizori</v>
          </cell>
          <cell r="C95">
            <v>210645377</v>
          </cell>
          <cell r="D95">
            <v>226463250</v>
          </cell>
        </row>
        <row r="96">
          <cell r="A96" t="str">
            <v>401.</v>
          </cell>
          <cell r="B96" t="str">
            <v>VOGT AG-Erlau</v>
          </cell>
          <cell r="C96">
            <v>210645377</v>
          </cell>
          <cell r="D96">
            <v>226463250</v>
          </cell>
        </row>
        <row r="97">
          <cell r="A97" t="str">
            <v>401.01</v>
          </cell>
          <cell r="B97" t="str">
            <v>VOGT AG-Erlau</v>
          </cell>
          <cell r="C97">
            <v>0</v>
          </cell>
          <cell r="D97">
            <v>9791100</v>
          </cell>
        </row>
        <row r="98">
          <cell r="A98" t="str">
            <v>401.98</v>
          </cell>
          <cell r="B98" t="str">
            <v>Furnizori interni</v>
          </cell>
          <cell r="C98">
            <v>202024627</v>
          </cell>
          <cell r="D98">
            <v>207842150</v>
          </cell>
        </row>
        <row r="99">
          <cell r="A99" t="str">
            <v>401.99</v>
          </cell>
          <cell r="B99" t="str">
            <v>Colaboratori</v>
          </cell>
          <cell r="C99">
            <v>8620750</v>
          </cell>
          <cell r="D99">
            <v>8830000</v>
          </cell>
        </row>
        <row r="100">
          <cell r="A100" t="str">
            <v>404</v>
          </cell>
          <cell r="B100" t="str">
            <v>Furnizori de imobilizari</v>
          </cell>
          <cell r="C100">
            <v>176685514</v>
          </cell>
          <cell r="D100">
            <v>314517523</v>
          </cell>
        </row>
        <row r="101">
          <cell r="A101" t="str">
            <v>404.</v>
          </cell>
          <cell r="B101" t="str">
            <v>VOGT Witten</v>
          </cell>
          <cell r="C101">
            <v>176685514</v>
          </cell>
          <cell r="D101">
            <v>314517523</v>
          </cell>
        </row>
        <row r="102">
          <cell r="A102" t="str">
            <v>404.10</v>
          </cell>
          <cell r="B102" t="str">
            <v>VOGT Witten</v>
          </cell>
          <cell r="C102">
            <v>0</v>
          </cell>
          <cell r="D102">
            <v>124501769</v>
          </cell>
        </row>
        <row r="103">
          <cell r="A103" t="str">
            <v>404.98</v>
          </cell>
          <cell r="B103" t="str">
            <v>Furniz.imobiliz.-intern</v>
          </cell>
          <cell r="C103">
            <v>176685514</v>
          </cell>
          <cell r="D103">
            <v>190015754</v>
          </cell>
        </row>
        <row r="104">
          <cell r="A104" t="str">
            <v>409</v>
          </cell>
          <cell r="B104" t="str">
            <v>Avansuri acordate furnizorilor</v>
          </cell>
          <cell r="C104">
            <v>0</v>
          </cell>
          <cell r="D104">
            <v>0</v>
          </cell>
        </row>
        <row r="105">
          <cell r="A105" t="str">
            <v>409.</v>
          </cell>
          <cell r="B105" t="str">
            <v>Avans.furniz.-interni</v>
          </cell>
          <cell r="C105">
            <v>0</v>
          </cell>
          <cell r="D105">
            <v>0</v>
          </cell>
        </row>
        <row r="106">
          <cell r="A106" t="str">
            <v>409.98</v>
          </cell>
          <cell r="B106" t="str">
            <v>Avans.furniz.-interni</v>
          </cell>
          <cell r="C106">
            <v>0</v>
          </cell>
          <cell r="D106">
            <v>0</v>
          </cell>
        </row>
        <row r="107">
          <cell r="A107" t="str">
            <v>411</v>
          </cell>
          <cell r="B107" t="str">
            <v>Clienti</v>
          </cell>
          <cell r="C107">
            <v>3132521716</v>
          </cell>
          <cell r="D107">
            <v>2604125681</v>
          </cell>
        </row>
        <row r="108">
          <cell r="A108" t="str">
            <v>411.</v>
          </cell>
          <cell r="B108" t="str">
            <v>VOGT AG Erlau</v>
          </cell>
          <cell r="C108">
            <v>3132521716</v>
          </cell>
          <cell r="D108">
            <v>2604125681</v>
          </cell>
        </row>
        <row r="109">
          <cell r="A109" t="str">
            <v>411.01</v>
          </cell>
          <cell r="B109" t="str">
            <v>VOGT AG Erlau</v>
          </cell>
          <cell r="C109">
            <v>2408252903</v>
          </cell>
          <cell r="D109">
            <v>2082551124</v>
          </cell>
        </row>
        <row r="110">
          <cell r="A110" t="str">
            <v>411.02</v>
          </cell>
          <cell r="B110" t="str">
            <v>VOGT Austria</v>
          </cell>
          <cell r="C110">
            <v>698092869</v>
          </cell>
          <cell r="D110">
            <v>521500944</v>
          </cell>
        </row>
        <row r="111">
          <cell r="A111" t="str">
            <v>411.03</v>
          </cell>
          <cell r="B111" t="str">
            <v>VOGT Miesau</v>
          </cell>
          <cell r="C111">
            <v>0</v>
          </cell>
          <cell r="D111">
            <v>0</v>
          </cell>
        </row>
        <row r="112">
          <cell r="A112" t="str">
            <v>411.98</v>
          </cell>
          <cell r="B112" t="str">
            <v>Clienti intern</v>
          </cell>
          <cell r="C112">
            <v>26175944</v>
          </cell>
          <cell r="D112">
            <v>73613</v>
          </cell>
        </row>
        <row r="113">
          <cell r="A113" t="str">
            <v>419</v>
          </cell>
          <cell r="B113" t="str">
            <v>Clienti - creditori</v>
          </cell>
          <cell r="C113">
            <v>0</v>
          </cell>
          <cell r="D113">
            <v>0</v>
          </cell>
        </row>
        <row r="114">
          <cell r="A114" t="str">
            <v>419.</v>
          </cell>
          <cell r="B114" t="str">
            <v>Clienti-credit./VOGT AG</v>
          </cell>
          <cell r="C114">
            <v>0</v>
          </cell>
          <cell r="D114">
            <v>0</v>
          </cell>
        </row>
        <row r="115">
          <cell r="A115" t="str">
            <v>419.01</v>
          </cell>
          <cell r="B115" t="str">
            <v>Clienti-credit./VOGT AG</v>
          </cell>
          <cell r="C115">
            <v>0</v>
          </cell>
          <cell r="D115">
            <v>0</v>
          </cell>
        </row>
        <row r="116">
          <cell r="A116" t="str">
            <v>421</v>
          </cell>
          <cell r="B116" t="str">
            <v>Personal-remuneratii datorate</v>
          </cell>
          <cell r="C116">
            <v>1251766639</v>
          </cell>
          <cell r="D116">
            <v>1272483295</v>
          </cell>
        </row>
        <row r="117">
          <cell r="A117" t="str">
            <v>423</v>
          </cell>
          <cell r="B117" t="str">
            <v>Personal-ajutoare materiale datorate</v>
          </cell>
          <cell r="C117">
            <v>68892636</v>
          </cell>
          <cell r="D117">
            <v>66071059</v>
          </cell>
        </row>
        <row r="118">
          <cell r="A118" t="str">
            <v>423.</v>
          </cell>
          <cell r="B118" t="str">
            <v>Indemnizatii de boala</v>
          </cell>
          <cell r="C118">
            <v>68892636</v>
          </cell>
          <cell r="D118">
            <v>66071059</v>
          </cell>
        </row>
        <row r="119">
          <cell r="A119" t="str">
            <v>423.01</v>
          </cell>
          <cell r="B119" t="str">
            <v>Indemnizatii de boala</v>
          </cell>
          <cell r="C119">
            <v>68892636</v>
          </cell>
          <cell r="D119">
            <v>66071059</v>
          </cell>
        </row>
        <row r="120">
          <cell r="A120" t="str">
            <v>423.02</v>
          </cell>
          <cell r="B120" t="str">
            <v>Indemnizatii de deces</v>
          </cell>
          <cell r="C120">
            <v>0</v>
          </cell>
          <cell r="D120">
            <v>0</v>
          </cell>
        </row>
        <row r="121">
          <cell r="A121" t="str">
            <v>425</v>
          </cell>
          <cell r="B121" t="str">
            <v>Avansuri acordate personalului</v>
          </cell>
          <cell r="C121">
            <v>471270000</v>
          </cell>
          <cell r="D121">
            <v>448380000</v>
          </cell>
        </row>
        <row r="122">
          <cell r="A122" t="str">
            <v>425.</v>
          </cell>
          <cell r="B122" t="str">
            <v>Avans salarii</v>
          </cell>
          <cell r="C122">
            <v>471270000</v>
          </cell>
          <cell r="D122">
            <v>448380000</v>
          </cell>
        </row>
        <row r="123">
          <cell r="A123" t="str">
            <v>425.01</v>
          </cell>
          <cell r="B123" t="str">
            <v>Avans salarii</v>
          </cell>
          <cell r="C123">
            <v>390220000</v>
          </cell>
          <cell r="D123">
            <v>390680000</v>
          </cell>
        </row>
        <row r="124">
          <cell r="A124" t="str">
            <v>425.02</v>
          </cell>
          <cell r="B124" t="str">
            <v>Avans concediu odihna</v>
          </cell>
          <cell r="C124">
            <v>81050000</v>
          </cell>
          <cell r="D124">
            <v>57700000</v>
          </cell>
        </row>
        <row r="125">
          <cell r="A125" t="str">
            <v>425.03</v>
          </cell>
          <cell r="B125" t="str">
            <v>Alte avansuri</v>
          </cell>
          <cell r="C125">
            <v>0</v>
          </cell>
          <cell r="D125">
            <v>0</v>
          </cell>
        </row>
        <row r="126">
          <cell r="A126" t="str">
            <v>427</v>
          </cell>
          <cell r="B126" t="str">
            <v>Retineri din remuneratii datorate tertilor</v>
          </cell>
          <cell r="C126">
            <v>10891417</v>
          </cell>
          <cell r="D126">
            <v>9043093</v>
          </cell>
        </row>
        <row r="127">
          <cell r="A127" t="str">
            <v>427.</v>
          </cell>
          <cell r="B127" t="str">
            <v>B.I.R. Jimbolia</v>
          </cell>
          <cell r="C127">
            <v>10891417</v>
          </cell>
          <cell r="D127">
            <v>9043093</v>
          </cell>
        </row>
        <row r="128">
          <cell r="A128" t="str">
            <v>427.01</v>
          </cell>
          <cell r="B128" t="str">
            <v>B.I.R. Jimbolia</v>
          </cell>
          <cell r="C128">
            <v>3691417</v>
          </cell>
          <cell r="D128">
            <v>1343093</v>
          </cell>
        </row>
        <row r="129">
          <cell r="A129" t="str">
            <v>427.02</v>
          </cell>
          <cell r="B129" t="str">
            <v>Banca de credit coop.-Jimbolia</v>
          </cell>
          <cell r="C129">
            <v>6150000</v>
          </cell>
          <cell r="D129">
            <v>6300000</v>
          </cell>
        </row>
        <row r="130">
          <cell r="A130" t="str">
            <v>427.03</v>
          </cell>
          <cell r="B130" t="str">
            <v>CEC Timisoara</v>
          </cell>
          <cell r="C130">
            <v>0</v>
          </cell>
          <cell r="D130">
            <v>0</v>
          </cell>
        </row>
        <row r="131">
          <cell r="A131" t="str">
            <v>427.04</v>
          </cell>
          <cell r="B131" t="str">
            <v>Bancpost SA Timisoara</v>
          </cell>
          <cell r="C131">
            <v>0</v>
          </cell>
          <cell r="D131">
            <v>0</v>
          </cell>
        </row>
        <row r="132">
          <cell r="A132" t="str">
            <v>427.05</v>
          </cell>
          <cell r="B132" t="str">
            <v>Jimapaterm Serv SA Jimbolia</v>
          </cell>
          <cell r="C132">
            <v>200000</v>
          </cell>
          <cell r="D132">
            <v>100000</v>
          </cell>
        </row>
        <row r="133">
          <cell r="A133" t="str">
            <v>427.06</v>
          </cell>
          <cell r="B133" t="str">
            <v>Coop.Credit Carpinis</v>
          </cell>
          <cell r="C133">
            <v>0</v>
          </cell>
          <cell r="D133">
            <v>200000</v>
          </cell>
        </row>
        <row r="134">
          <cell r="A134" t="str">
            <v>427.07</v>
          </cell>
          <cell r="B134" t="str">
            <v>Trezor Jimbolia</v>
          </cell>
          <cell r="C134">
            <v>200000</v>
          </cell>
          <cell r="D134">
            <v>200000</v>
          </cell>
        </row>
        <row r="135">
          <cell r="A135" t="str">
            <v>427.08</v>
          </cell>
          <cell r="B135" t="str">
            <v>Pati Product SRL</v>
          </cell>
          <cell r="C135">
            <v>650000</v>
          </cell>
          <cell r="D135">
            <v>900000</v>
          </cell>
        </row>
        <row r="136">
          <cell r="A136" t="str">
            <v>427.09</v>
          </cell>
          <cell r="B136" t="str">
            <v>Primaria Jimbolia</v>
          </cell>
          <cell r="C136">
            <v>0</v>
          </cell>
          <cell r="D136">
            <v>0</v>
          </cell>
        </row>
        <row r="137">
          <cell r="A137" t="str">
            <v>428</v>
          </cell>
          <cell r="B137" t="str">
            <v>Alte datorii si creante in legatura cu personalul</v>
          </cell>
          <cell r="C137">
            <v>1284526</v>
          </cell>
          <cell r="D137">
            <v>100000</v>
          </cell>
        </row>
        <row r="138">
          <cell r="A138" t="str">
            <v>4282</v>
          </cell>
          <cell r="B138" t="str">
            <v>Alte creante in legatura cu personalul</v>
          </cell>
          <cell r="C138">
            <v>1284526</v>
          </cell>
          <cell r="D138">
            <v>100000</v>
          </cell>
        </row>
        <row r="139">
          <cell r="A139" t="str">
            <v>431</v>
          </cell>
          <cell r="B139" t="str">
            <v>Asigurari sociale</v>
          </cell>
          <cell r="C139">
            <v>611348836</v>
          </cell>
          <cell r="D139">
            <v>624667694</v>
          </cell>
        </row>
        <row r="140">
          <cell r="A140" t="str">
            <v>4311</v>
          </cell>
          <cell r="B140" t="str">
            <v>Contributia unitatii la asigurarile sociale</v>
          </cell>
          <cell r="C140">
            <v>556620414</v>
          </cell>
          <cell r="D140">
            <v>568165771</v>
          </cell>
        </row>
        <row r="141">
          <cell r="A141" t="str">
            <v>4311.1</v>
          </cell>
          <cell r="B141" t="str">
            <v>C.A.S.-30%</v>
          </cell>
          <cell r="C141">
            <v>374042350</v>
          </cell>
          <cell r="D141">
            <v>381744989</v>
          </cell>
        </row>
        <row r="142">
          <cell r="A142" t="str">
            <v>4311.2</v>
          </cell>
          <cell r="B142" t="str">
            <v>Contr.7% sanat.-angajator</v>
          </cell>
          <cell r="C142">
            <v>88690649</v>
          </cell>
          <cell r="D142">
            <v>90821377</v>
          </cell>
        </row>
        <row r="143">
          <cell r="A143" t="str">
            <v>4311.3</v>
          </cell>
          <cell r="B143" t="str">
            <v>Contr.7% sanat.-asigurati</v>
          </cell>
          <cell r="C143">
            <v>93887415</v>
          </cell>
          <cell r="D143">
            <v>95599405</v>
          </cell>
        </row>
        <row r="144">
          <cell r="A144" t="str">
            <v>4312</v>
          </cell>
          <cell r="B144" t="str">
            <v>Contrib.5% pensia suplim.</v>
          </cell>
          <cell r="C144">
            <v>54728422</v>
          </cell>
          <cell r="D144">
            <v>56501923</v>
          </cell>
        </row>
        <row r="145">
          <cell r="A145" t="str">
            <v>437</v>
          </cell>
          <cell r="B145" t="str">
            <v>Ajutor de somaj</v>
          </cell>
          <cell r="C145">
            <v>74284444</v>
          </cell>
          <cell r="D145">
            <v>76023495</v>
          </cell>
        </row>
        <row r="146">
          <cell r="A146" t="str">
            <v>4371</v>
          </cell>
          <cell r="B146" t="str">
            <v>Contrib.5% somaj unitate</v>
          </cell>
          <cell r="C146">
            <v>62927714</v>
          </cell>
          <cell r="D146">
            <v>64430912</v>
          </cell>
        </row>
        <row r="147">
          <cell r="A147" t="str">
            <v>4372</v>
          </cell>
          <cell r="B147" t="str">
            <v>Contrib.1% somaj personal</v>
          </cell>
          <cell r="C147">
            <v>11356730</v>
          </cell>
          <cell r="D147">
            <v>11592583</v>
          </cell>
        </row>
        <row r="148">
          <cell r="A148" t="str">
            <v>441</v>
          </cell>
          <cell r="B148" t="str">
            <v>Impozitul pe profit</v>
          </cell>
          <cell r="C148">
            <v>0</v>
          </cell>
          <cell r="D148">
            <v>23908573</v>
          </cell>
        </row>
        <row r="149">
          <cell r="A149" t="str">
            <v>442</v>
          </cell>
          <cell r="B149" t="str">
            <v>Taxa pe valoarea adaugata</v>
          </cell>
          <cell r="C149">
            <v>372730437.54</v>
          </cell>
          <cell r="D149">
            <v>190945515.77</v>
          </cell>
        </row>
        <row r="150">
          <cell r="A150" t="str">
            <v>4424</v>
          </cell>
          <cell r="B150" t="str">
            <v>TVA de recuperat</v>
          </cell>
          <cell r="C150">
            <v>182185866.77</v>
          </cell>
          <cell r="D150">
            <v>400945</v>
          </cell>
        </row>
        <row r="151">
          <cell r="A151" t="str">
            <v>4426</v>
          </cell>
          <cell r="B151" t="str">
            <v>TVA deductibila</v>
          </cell>
          <cell r="C151">
            <v>186365218.77</v>
          </cell>
          <cell r="D151">
            <v>186365218.77</v>
          </cell>
        </row>
        <row r="152">
          <cell r="A152" t="str">
            <v>4427</v>
          </cell>
          <cell r="B152" t="str">
            <v>TVA colectata</v>
          </cell>
          <cell r="C152">
            <v>4179352</v>
          </cell>
          <cell r="D152">
            <v>4179352</v>
          </cell>
        </row>
        <row r="153">
          <cell r="A153" t="str">
            <v>444</v>
          </cell>
          <cell r="B153" t="str">
            <v>Impozitul pe salarii</v>
          </cell>
          <cell r="C153">
            <v>81288937</v>
          </cell>
          <cell r="D153">
            <v>85198947</v>
          </cell>
        </row>
        <row r="154">
          <cell r="A154" t="str">
            <v>445</v>
          </cell>
          <cell r="B154" t="str">
            <v>Subventii</v>
          </cell>
          <cell r="C154">
            <v>0</v>
          </cell>
          <cell r="D154">
            <v>0</v>
          </cell>
        </row>
        <row r="155">
          <cell r="A155" t="str">
            <v>445.</v>
          </cell>
          <cell r="B155" t="str">
            <v>Subventii-Erlau</v>
          </cell>
          <cell r="C155">
            <v>0</v>
          </cell>
          <cell r="D155">
            <v>0</v>
          </cell>
        </row>
        <row r="156">
          <cell r="A156" t="str">
            <v>445.01</v>
          </cell>
          <cell r="B156" t="str">
            <v>Subventii-Erlau</v>
          </cell>
          <cell r="C156">
            <v>0</v>
          </cell>
          <cell r="D156">
            <v>0</v>
          </cell>
        </row>
        <row r="157">
          <cell r="A157" t="str">
            <v>446</v>
          </cell>
          <cell r="B157" t="str">
            <v>Alte impozite, taxe si varsaminte asimilate</v>
          </cell>
          <cell r="C157">
            <v>187830904</v>
          </cell>
          <cell r="D157">
            <v>215683093</v>
          </cell>
        </row>
        <row r="158">
          <cell r="A158" t="str">
            <v>446.</v>
          </cell>
          <cell r="B158" t="str">
            <v>Taxa vamala</v>
          </cell>
          <cell r="C158">
            <v>187830904</v>
          </cell>
          <cell r="D158">
            <v>215683093</v>
          </cell>
        </row>
        <row r="159">
          <cell r="A159" t="str">
            <v>446.01</v>
          </cell>
          <cell r="B159" t="str">
            <v>Taxa vamala</v>
          </cell>
          <cell r="C159">
            <v>81702049</v>
          </cell>
          <cell r="D159">
            <v>95088136</v>
          </cell>
        </row>
        <row r="160">
          <cell r="A160" t="str">
            <v>446.02</v>
          </cell>
          <cell r="B160" t="str">
            <v>Comision vamal</v>
          </cell>
          <cell r="C160">
            <v>2241836</v>
          </cell>
          <cell r="D160">
            <v>2546066</v>
          </cell>
        </row>
        <row r="161">
          <cell r="A161" t="str">
            <v>446.03</v>
          </cell>
          <cell r="B161" t="str">
            <v>TVA datorat la importuri</v>
          </cell>
          <cell r="C161">
            <v>101352019</v>
          </cell>
          <cell r="D161">
            <v>115513891</v>
          </cell>
        </row>
        <row r="162">
          <cell r="A162" t="str">
            <v>446.04</v>
          </cell>
          <cell r="B162" t="str">
            <v>Taxa firma</v>
          </cell>
          <cell r="C162">
            <v>0</v>
          </cell>
          <cell r="D162">
            <v>0</v>
          </cell>
        </row>
        <row r="163">
          <cell r="A163" t="str">
            <v>446.05</v>
          </cell>
          <cell r="B163" t="str">
            <v>Taxa mijloace transport</v>
          </cell>
          <cell r="C163">
            <v>0</v>
          </cell>
          <cell r="D163">
            <v>0</v>
          </cell>
        </row>
        <row r="164">
          <cell r="A164" t="str">
            <v>446.06</v>
          </cell>
          <cell r="B164" t="str">
            <v>Accize</v>
          </cell>
          <cell r="C164">
            <v>0</v>
          </cell>
          <cell r="D164">
            <v>0</v>
          </cell>
        </row>
        <row r="165">
          <cell r="A165" t="str">
            <v>446.07</v>
          </cell>
          <cell r="B165" t="str">
            <v>Taxa de timbru</v>
          </cell>
          <cell r="C165">
            <v>0</v>
          </cell>
          <cell r="D165">
            <v>0</v>
          </cell>
        </row>
        <row r="166">
          <cell r="A166" t="str">
            <v>446.08</v>
          </cell>
          <cell r="B166" t="str">
            <v>Taxa concesionare teren</v>
          </cell>
          <cell r="C166">
            <v>0</v>
          </cell>
          <cell r="D166">
            <v>0</v>
          </cell>
        </row>
        <row r="167">
          <cell r="A167" t="str">
            <v>446.09</v>
          </cell>
          <cell r="B167" t="str">
            <v>Taxa fond special drumuri</v>
          </cell>
          <cell r="C167">
            <v>0</v>
          </cell>
          <cell r="D167">
            <v>0</v>
          </cell>
        </row>
        <row r="168">
          <cell r="A168" t="str">
            <v>446.10</v>
          </cell>
          <cell r="B168" t="str">
            <v>Impozit venit colaboratori</v>
          </cell>
          <cell r="C168">
            <v>0</v>
          </cell>
          <cell r="D168">
            <v>0</v>
          </cell>
        </row>
        <row r="169">
          <cell r="A169" t="str">
            <v>446.11</v>
          </cell>
          <cell r="B169" t="str">
            <v>Impozit cladiri</v>
          </cell>
          <cell r="C169">
            <v>0</v>
          </cell>
          <cell r="D169">
            <v>0</v>
          </cell>
        </row>
        <row r="170">
          <cell r="A170" t="str">
            <v>446.12</v>
          </cell>
          <cell r="B170" t="str">
            <v>Taxa autoriz.constructii</v>
          </cell>
          <cell r="C170">
            <v>0</v>
          </cell>
          <cell r="D170">
            <v>0</v>
          </cell>
        </row>
        <row r="171">
          <cell r="A171" t="str">
            <v>446.13</v>
          </cell>
          <cell r="B171" t="str">
            <v>Impozit pe redeventa</v>
          </cell>
          <cell r="C171">
            <v>0</v>
          </cell>
          <cell r="D171">
            <v>0</v>
          </cell>
        </row>
        <row r="172">
          <cell r="A172" t="str">
            <v>446.14</v>
          </cell>
          <cell r="B172" t="str">
            <v>Impozit dobanda/nerezid.</v>
          </cell>
          <cell r="C172">
            <v>0</v>
          </cell>
          <cell r="D172">
            <v>0</v>
          </cell>
        </row>
        <row r="173">
          <cell r="A173" t="str">
            <v>446.15</v>
          </cell>
          <cell r="B173" t="str">
            <v>Alte impozite, taxe si varsaminte asimilate</v>
          </cell>
          <cell r="C173">
            <v>0</v>
          </cell>
          <cell r="D173">
            <v>0</v>
          </cell>
        </row>
        <row r="174">
          <cell r="A174" t="str">
            <v>446.16</v>
          </cell>
          <cell r="B174" t="str">
            <v>Impozit teren</v>
          </cell>
          <cell r="C174">
            <v>0</v>
          </cell>
          <cell r="D174">
            <v>0</v>
          </cell>
        </row>
        <row r="175">
          <cell r="A175" t="str">
            <v>446.99</v>
          </cell>
          <cell r="B175" t="str">
            <v>Alte impoz.,taxe si vars.asimilate</v>
          </cell>
          <cell r="C175">
            <v>2535000</v>
          </cell>
          <cell r="D175">
            <v>2535000</v>
          </cell>
        </row>
        <row r="176">
          <cell r="A176" t="str">
            <v>447</v>
          </cell>
          <cell r="B176" t="str">
            <v>Fonduri speciale - taxe si varsaminte asimilate</v>
          </cell>
          <cell r="C176">
            <v>92220520</v>
          </cell>
          <cell r="D176">
            <v>93960449</v>
          </cell>
        </row>
        <row r="177">
          <cell r="A177" t="str">
            <v>447.</v>
          </cell>
          <cell r="B177" t="str">
            <v>Contrib.3% fd.solidarit.soc.</v>
          </cell>
          <cell r="C177">
            <v>92220520</v>
          </cell>
          <cell r="D177">
            <v>93960449</v>
          </cell>
        </row>
        <row r="178">
          <cell r="A178" t="str">
            <v>447.01</v>
          </cell>
          <cell r="B178" t="str">
            <v>Contrib.3% fd.solidarit.soc.</v>
          </cell>
          <cell r="C178">
            <v>57610278</v>
          </cell>
          <cell r="D178">
            <v>58523447</v>
          </cell>
        </row>
        <row r="179">
          <cell r="A179" t="str">
            <v>447.02</v>
          </cell>
          <cell r="B179" t="str">
            <v>Contrib.2% invatamant</v>
          </cell>
          <cell r="C179">
            <v>25171085</v>
          </cell>
          <cell r="D179">
            <v>25772365</v>
          </cell>
        </row>
        <row r="180">
          <cell r="A180" t="str">
            <v>447.03</v>
          </cell>
          <cell r="B180" t="str">
            <v>Comision 0,25% DPMOS</v>
          </cell>
          <cell r="C180">
            <v>9439157</v>
          </cell>
          <cell r="D180">
            <v>9664637</v>
          </cell>
        </row>
        <row r="181">
          <cell r="A181" t="str">
            <v>447O</v>
          </cell>
          <cell r="B181" t="str">
            <v>Contul 447 folosit anterior</v>
          </cell>
          <cell r="C181">
            <v>0</v>
          </cell>
          <cell r="D181">
            <v>0</v>
          </cell>
        </row>
        <row r="182">
          <cell r="A182" t="str">
            <v>448</v>
          </cell>
          <cell r="B182" t="str">
            <v>Alte datorii si creante cu bugetul statului</v>
          </cell>
          <cell r="C182">
            <v>0</v>
          </cell>
          <cell r="D182">
            <v>0</v>
          </cell>
        </row>
        <row r="183">
          <cell r="A183" t="str">
            <v>4481</v>
          </cell>
          <cell r="B183" t="str">
            <v>Alte datorii fata de bugetul statului</v>
          </cell>
          <cell r="C183">
            <v>0</v>
          </cell>
          <cell r="D183">
            <v>0</v>
          </cell>
        </row>
        <row r="184">
          <cell r="A184" t="str">
            <v>456</v>
          </cell>
          <cell r="B184" t="str">
            <v>Decontari cu asociatii privind capitalul</v>
          </cell>
          <cell r="C184">
            <v>0</v>
          </cell>
          <cell r="D184">
            <v>0</v>
          </cell>
        </row>
        <row r="185">
          <cell r="A185" t="str">
            <v>456.</v>
          </cell>
          <cell r="B185" t="str">
            <v>Decont.cu asoc.priv.capitalul-VOGT</v>
          </cell>
          <cell r="C185">
            <v>0</v>
          </cell>
          <cell r="D185">
            <v>0</v>
          </cell>
        </row>
        <row r="186">
          <cell r="A186" t="str">
            <v>456.01</v>
          </cell>
          <cell r="B186" t="str">
            <v>Decont.cu asoc.priv.capitalul-VOGT</v>
          </cell>
          <cell r="C186">
            <v>0</v>
          </cell>
          <cell r="D186">
            <v>0</v>
          </cell>
        </row>
        <row r="187">
          <cell r="A187" t="str">
            <v>461</v>
          </cell>
          <cell r="B187" t="str">
            <v>Debitori diversi</v>
          </cell>
          <cell r="C187">
            <v>61860</v>
          </cell>
          <cell r="D187">
            <v>61860</v>
          </cell>
        </row>
        <row r="188">
          <cell r="A188" t="str">
            <v>462</v>
          </cell>
          <cell r="B188" t="str">
            <v>Creditori diversi</v>
          </cell>
          <cell r="C188">
            <v>0</v>
          </cell>
          <cell r="D188">
            <v>6022478</v>
          </cell>
        </row>
        <row r="189">
          <cell r="A189" t="str">
            <v>462.</v>
          </cell>
          <cell r="B189" t="str">
            <v>Creditori-VOGT AG Erlau</v>
          </cell>
          <cell r="C189">
            <v>0</v>
          </cell>
          <cell r="D189">
            <v>6022478</v>
          </cell>
        </row>
        <row r="190">
          <cell r="A190" t="str">
            <v>462.01</v>
          </cell>
          <cell r="B190" t="str">
            <v>Creditori-VOGT AG Erlau</v>
          </cell>
          <cell r="C190">
            <v>0</v>
          </cell>
          <cell r="D190">
            <v>6022478</v>
          </cell>
        </row>
        <row r="191">
          <cell r="A191" t="str">
            <v>462O</v>
          </cell>
          <cell r="B191" t="str">
            <v>Contul 462 folosit anterior</v>
          </cell>
          <cell r="C191">
            <v>0</v>
          </cell>
          <cell r="D191">
            <v>0</v>
          </cell>
        </row>
        <row r="192">
          <cell r="A192" t="str">
            <v>471</v>
          </cell>
          <cell r="B192" t="str">
            <v>Cheltuieli inregistrate in avans</v>
          </cell>
          <cell r="C192">
            <v>0</v>
          </cell>
          <cell r="D192">
            <v>7846003</v>
          </cell>
        </row>
        <row r="193">
          <cell r="A193" t="str">
            <v>471.</v>
          </cell>
          <cell r="B193" t="str">
            <v>Chelt.in avans-abonamente</v>
          </cell>
          <cell r="C193">
            <v>0</v>
          </cell>
          <cell r="D193">
            <v>7846003</v>
          </cell>
        </row>
        <row r="194">
          <cell r="A194" t="str">
            <v>471.01</v>
          </cell>
          <cell r="B194" t="str">
            <v>Chelt.in avans-abonamente</v>
          </cell>
          <cell r="C194">
            <v>0</v>
          </cell>
          <cell r="D194">
            <v>563567</v>
          </cell>
        </row>
        <row r="195">
          <cell r="A195" t="str">
            <v>471.02</v>
          </cell>
          <cell r="B195" t="str">
            <v>Taxe vama transf.util+3%</v>
          </cell>
          <cell r="C195">
            <v>0</v>
          </cell>
          <cell r="D195">
            <v>0</v>
          </cell>
        </row>
        <row r="196">
          <cell r="A196" t="str">
            <v>471.03</v>
          </cell>
          <cell r="B196" t="str">
            <v>Anticipatie Jimapaterm</v>
          </cell>
          <cell r="C196">
            <v>0</v>
          </cell>
          <cell r="D196">
            <v>0</v>
          </cell>
        </row>
        <row r="197">
          <cell r="A197" t="str">
            <v>471.04</v>
          </cell>
          <cell r="B197" t="str">
            <v>Dif.curs.nefav.ramb.credit VOGT</v>
          </cell>
          <cell r="C197">
            <v>0</v>
          </cell>
          <cell r="D197">
            <v>0</v>
          </cell>
        </row>
        <row r="198">
          <cell r="A198" t="str">
            <v>471.05</v>
          </cell>
          <cell r="B198" t="str">
            <v>Prima asig.-plata in avans</v>
          </cell>
          <cell r="C198">
            <v>0</v>
          </cell>
          <cell r="D198">
            <v>0</v>
          </cell>
        </row>
        <row r="199">
          <cell r="A199" t="str">
            <v>471.06</v>
          </cell>
          <cell r="B199" t="str">
            <v>Impozite si taxe locale</v>
          </cell>
          <cell r="C199">
            <v>0</v>
          </cell>
          <cell r="D199">
            <v>7282436</v>
          </cell>
        </row>
        <row r="200">
          <cell r="A200" t="str">
            <v>471.99</v>
          </cell>
          <cell r="B200" t="str">
            <v>Alte chelt.inreg.in avans</v>
          </cell>
          <cell r="C200">
            <v>0</v>
          </cell>
          <cell r="D200">
            <v>0</v>
          </cell>
        </row>
        <row r="201">
          <cell r="A201" t="str">
            <v>472</v>
          </cell>
          <cell r="B201" t="str">
            <v>Venituri inregistrate in avans</v>
          </cell>
          <cell r="C201">
            <v>0</v>
          </cell>
          <cell r="D201">
            <v>0</v>
          </cell>
        </row>
        <row r="202">
          <cell r="A202" t="str">
            <v>473</v>
          </cell>
          <cell r="B202" t="str">
            <v>Decontari din operatii in curs de clarificare</v>
          </cell>
          <cell r="C202">
            <v>0</v>
          </cell>
          <cell r="D202">
            <v>0</v>
          </cell>
        </row>
        <row r="203">
          <cell r="A203" t="str">
            <v>473.</v>
          </cell>
          <cell r="B203" t="str">
            <v>Decontari din operatii in curs de clarificare</v>
          </cell>
          <cell r="C203">
            <v>0</v>
          </cell>
          <cell r="D203">
            <v>0</v>
          </cell>
        </row>
        <row r="204">
          <cell r="A204" t="str">
            <v>473.01</v>
          </cell>
          <cell r="B204" t="str">
            <v>Decontari din operatii in curs de clarificare</v>
          </cell>
          <cell r="C204">
            <v>0</v>
          </cell>
          <cell r="D204">
            <v>0</v>
          </cell>
        </row>
        <row r="205">
          <cell r="A205" t="str">
            <v>473.99</v>
          </cell>
          <cell r="B205" t="str">
            <v>Alte sume in curs lamurire</v>
          </cell>
          <cell r="C205">
            <v>0</v>
          </cell>
          <cell r="D205">
            <v>0</v>
          </cell>
        </row>
        <row r="206">
          <cell r="A206" t="str">
            <v>476</v>
          </cell>
          <cell r="B206" t="str">
            <v>Diferente de conversie-activ</v>
          </cell>
          <cell r="C206">
            <v>0</v>
          </cell>
          <cell r="D206">
            <v>0</v>
          </cell>
        </row>
        <row r="207">
          <cell r="A207" t="str">
            <v>477</v>
          </cell>
          <cell r="B207" t="str">
            <v>Diferente de conversie-pasiv</v>
          </cell>
          <cell r="C207">
            <v>0</v>
          </cell>
          <cell r="D207">
            <v>0</v>
          </cell>
        </row>
        <row r="208">
          <cell r="A208" t="str">
            <v>512</v>
          </cell>
          <cell r="B208" t="str">
            <v>Conturi curente la banci</v>
          </cell>
          <cell r="C208">
            <v>6092265042.95</v>
          </cell>
          <cell r="D208">
            <v>6817392177.71</v>
          </cell>
        </row>
        <row r="209">
          <cell r="A209" t="str">
            <v>5121</v>
          </cell>
          <cell r="B209" t="str">
            <v>Cont la banca in lei</v>
          </cell>
          <cell r="C209">
            <v>2728864475.95</v>
          </cell>
          <cell r="D209">
            <v>2735390235.71</v>
          </cell>
        </row>
        <row r="210">
          <cell r="A210" t="str">
            <v>5121.1</v>
          </cell>
          <cell r="B210" t="str">
            <v>BCR Jimbolia-ROL</v>
          </cell>
          <cell r="C210">
            <v>2728846726</v>
          </cell>
          <cell r="D210">
            <v>2735065809</v>
          </cell>
        </row>
        <row r="211">
          <cell r="A211" t="str">
            <v>5121.2</v>
          </cell>
          <cell r="B211" t="str">
            <v>BRD Timisoara-ROL</v>
          </cell>
          <cell r="C211">
            <v>0</v>
          </cell>
          <cell r="D211">
            <v>0</v>
          </cell>
        </row>
        <row r="212">
          <cell r="A212" t="str">
            <v>5121.3</v>
          </cell>
          <cell r="B212" t="str">
            <v>Banca Austria Buc.-ROL</v>
          </cell>
          <cell r="C212">
            <v>17749.95</v>
          </cell>
          <cell r="D212">
            <v>324426.71</v>
          </cell>
        </row>
        <row r="213">
          <cell r="A213" t="str">
            <v>5124</v>
          </cell>
          <cell r="B213" t="str">
            <v>Cont la banca in devize</v>
          </cell>
          <cell r="C213">
            <v>3363400567</v>
          </cell>
          <cell r="D213">
            <v>4081338993</v>
          </cell>
        </row>
        <row r="214">
          <cell r="A214" t="str">
            <v>5124.1</v>
          </cell>
          <cell r="B214" t="str">
            <v>Disp.banca in devize-BCR Jimbolia/DEM</v>
          </cell>
          <cell r="C214">
            <v>2818507364</v>
          </cell>
          <cell r="D214">
            <v>3430254390</v>
          </cell>
        </row>
        <row r="215">
          <cell r="A215" t="str">
            <v>5124.1.1</v>
          </cell>
          <cell r="B215" t="str">
            <v>BCR Jimbolia-DEM</v>
          </cell>
          <cell r="C215">
            <v>2154834171</v>
          </cell>
          <cell r="D215">
            <v>2749563363</v>
          </cell>
        </row>
        <row r="216">
          <cell r="A216" t="str">
            <v>5124.1.2</v>
          </cell>
          <cell r="B216" t="str">
            <v>BRD Timisoara-DEM</v>
          </cell>
          <cell r="C216">
            <v>0</v>
          </cell>
          <cell r="D216">
            <v>0</v>
          </cell>
        </row>
        <row r="217">
          <cell r="A217" t="str">
            <v>5124.1.3</v>
          </cell>
          <cell r="B217" t="str">
            <v>Banca Austria Buc.-DEM</v>
          </cell>
          <cell r="C217">
            <v>663673193</v>
          </cell>
          <cell r="D217">
            <v>680691027</v>
          </cell>
        </row>
        <row r="218">
          <cell r="A218" t="str">
            <v>5124.1.8</v>
          </cell>
          <cell r="B218" t="str">
            <v>Depozit dem scris.gar.</v>
          </cell>
          <cell r="C218">
            <v>0</v>
          </cell>
          <cell r="D218">
            <v>0</v>
          </cell>
        </row>
        <row r="219">
          <cell r="A219" t="str">
            <v>5124.1.9</v>
          </cell>
          <cell r="B219" t="str">
            <v>Disp.plati externe-DEM</v>
          </cell>
          <cell r="C219">
            <v>0</v>
          </cell>
          <cell r="D219">
            <v>0</v>
          </cell>
        </row>
        <row r="220">
          <cell r="A220" t="str">
            <v>5124.2</v>
          </cell>
          <cell r="B220" t="str">
            <v>BCR Jimbolia-ATS</v>
          </cell>
          <cell r="C220">
            <v>544893203</v>
          </cell>
          <cell r="D220">
            <v>651084603</v>
          </cell>
        </row>
        <row r="221">
          <cell r="A221" t="str">
            <v>5124.2.1</v>
          </cell>
          <cell r="B221" t="str">
            <v>BCR Jimbolia-ATS</v>
          </cell>
          <cell r="C221">
            <v>544893203</v>
          </cell>
          <cell r="D221">
            <v>651084603</v>
          </cell>
        </row>
        <row r="222">
          <cell r="A222" t="str">
            <v>5125</v>
          </cell>
          <cell r="B222" t="str">
            <v>Sume in curs de decontare</v>
          </cell>
          <cell r="C222">
            <v>0</v>
          </cell>
          <cell r="D222">
            <v>662949</v>
          </cell>
        </row>
        <row r="223">
          <cell r="A223" t="str">
            <v>512O</v>
          </cell>
          <cell r="B223" t="str">
            <v>Contul 512 folosit anterior</v>
          </cell>
          <cell r="C223">
            <v>0</v>
          </cell>
          <cell r="D223">
            <v>0</v>
          </cell>
        </row>
        <row r="224">
          <cell r="A224" t="str">
            <v>520000</v>
          </cell>
          <cell r="B224" t="str">
            <v/>
          </cell>
          <cell r="C224">
            <v>0</v>
          </cell>
          <cell r="D224">
            <v>0</v>
          </cell>
        </row>
        <row r="225">
          <cell r="A225" t="str">
            <v>531</v>
          </cell>
          <cell r="B225" t="str">
            <v>Casa</v>
          </cell>
          <cell r="C225">
            <v>338063175</v>
          </cell>
          <cell r="D225">
            <v>338035840</v>
          </cell>
        </row>
        <row r="226">
          <cell r="A226" t="str">
            <v>5311</v>
          </cell>
          <cell r="B226" t="str">
            <v>Casa in lei</v>
          </cell>
          <cell r="C226">
            <v>303815470</v>
          </cell>
          <cell r="D226">
            <v>304758960</v>
          </cell>
        </row>
        <row r="227">
          <cell r="A227" t="str">
            <v>5314</v>
          </cell>
          <cell r="B227" t="str">
            <v>Casa in devize</v>
          </cell>
          <cell r="C227">
            <v>34247705</v>
          </cell>
          <cell r="D227">
            <v>33276880</v>
          </cell>
        </row>
        <row r="228">
          <cell r="A228" t="str">
            <v>5314.1</v>
          </cell>
          <cell r="B228" t="str">
            <v>Casa in devize-DEM</v>
          </cell>
          <cell r="C228">
            <v>34247705</v>
          </cell>
          <cell r="D228">
            <v>33276880</v>
          </cell>
        </row>
        <row r="229">
          <cell r="A229" t="str">
            <v>532</v>
          </cell>
          <cell r="B229" t="str">
            <v>Alte valori</v>
          </cell>
          <cell r="C229">
            <v>75600000</v>
          </cell>
          <cell r="D229">
            <v>81450000</v>
          </cell>
        </row>
        <row r="230">
          <cell r="A230" t="str">
            <v>5328</v>
          </cell>
          <cell r="B230" t="str">
            <v>Alte valori</v>
          </cell>
          <cell r="C230">
            <v>75600000</v>
          </cell>
          <cell r="D230">
            <v>81450000</v>
          </cell>
        </row>
        <row r="231">
          <cell r="A231" t="str">
            <v>542</v>
          </cell>
          <cell r="B231" t="str">
            <v>Avansuri de trezorerie</v>
          </cell>
          <cell r="C231">
            <v>74693360</v>
          </cell>
          <cell r="D231">
            <v>93637472</v>
          </cell>
        </row>
        <row r="232">
          <cell r="A232" t="str">
            <v>542.</v>
          </cell>
          <cell r="B232" t="str">
            <v>Avans spre decontare</v>
          </cell>
          <cell r="C232">
            <v>74693360</v>
          </cell>
          <cell r="D232">
            <v>93637472</v>
          </cell>
        </row>
        <row r="233">
          <cell r="A233" t="str">
            <v>542.01</v>
          </cell>
          <cell r="B233" t="str">
            <v>Avans spre decontare</v>
          </cell>
          <cell r="C233">
            <v>43300000</v>
          </cell>
          <cell r="D233">
            <v>23300000</v>
          </cell>
        </row>
        <row r="234">
          <cell r="A234" t="str">
            <v>542.02</v>
          </cell>
          <cell r="B234" t="str">
            <v>Avansuri in devize-DEM</v>
          </cell>
          <cell r="C234">
            <v>31393360</v>
          </cell>
          <cell r="D234">
            <v>70337472</v>
          </cell>
        </row>
        <row r="235">
          <cell r="A235" t="str">
            <v>581</v>
          </cell>
          <cell r="B235" t="str">
            <v>Viramente interne</v>
          </cell>
          <cell r="C235">
            <v>3011214214</v>
          </cell>
          <cell r="D235">
            <v>3011214214</v>
          </cell>
        </row>
        <row r="236">
          <cell r="A236" t="str">
            <v>601</v>
          </cell>
          <cell r="B236" t="str">
            <v>Cheltuieli cu materialele consumabile</v>
          </cell>
          <cell r="C236">
            <v>295369761</v>
          </cell>
          <cell r="D236">
            <v>295369761</v>
          </cell>
        </row>
        <row r="237">
          <cell r="A237" t="str">
            <v>6011</v>
          </cell>
          <cell r="B237" t="str">
            <v>Cheltuieli cu materialele auxiliare</v>
          </cell>
          <cell r="C237">
            <v>0</v>
          </cell>
          <cell r="D237">
            <v>0</v>
          </cell>
        </row>
        <row r="238">
          <cell r="A238" t="str">
            <v>6012</v>
          </cell>
          <cell r="B238" t="str">
            <v>Chelt.privind combustibilul</v>
          </cell>
          <cell r="C238">
            <v>13184384</v>
          </cell>
          <cell r="D238">
            <v>13184384</v>
          </cell>
        </row>
        <row r="239">
          <cell r="A239" t="str">
            <v>6014</v>
          </cell>
          <cell r="B239" t="str">
            <v>Chelt.priv.piesele de schimb</v>
          </cell>
          <cell r="C239">
            <v>107424164</v>
          </cell>
          <cell r="D239">
            <v>107424164</v>
          </cell>
        </row>
        <row r="240">
          <cell r="A240" t="str">
            <v>6014.1</v>
          </cell>
          <cell r="B240" t="str">
            <v>Ch.piese schimb-intern</v>
          </cell>
          <cell r="C240">
            <v>0</v>
          </cell>
          <cell r="D240">
            <v>0</v>
          </cell>
        </row>
        <row r="241">
          <cell r="A241" t="str">
            <v>6014.2</v>
          </cell>
          <cell r="B241" t="str">
            <v>Ch.piese schimb-VOGT AG</v>
          </cell>
          <cell r="C241">
            <v>94376313</v>
          </cell>
          <cell r="D241">
            <v>94376313</v>
          </cell>
        </row>
        <row r="242">
          <cell r="A242" t="str">
            <v>6014.3</v>
          </cell>
          <cell r="B242" t="str">
            <v>Ch.piese schimb-Austria</v>
          </cell>
          <cell r="C242">
            <v>1629572</v>
          </cell>
          <cell r="D242">
            <v>1629572</v>
          </cell>
        </row>
        <row r="243">
          <cell r="A243" t="str">
            <v>6014.4</v>
          </cell>
          <cell r="B243" t="str">
            <v>Ch.piese schimb-Miesau</v>
          </cell>
          <cell r="C243">
            <v>11418279</v>
          </cell>
          <cell r="D243">
            <v>11418279</v>
          </cell>
        </row>
        <row r="244">
          <cell r="A244" t="str">
            <v>6018</v>
          </cell>
          <cell r="B244" t="str">
            <v>Chelt.priv.alte mater.cons.</v>
          </cell>
          <cell r="C244">
            <v>174761213</v>
          </cell>
          <cell r="D244">
            <v>174761213</v>
          </cell>
        </row>
        <row r="245">
          <cell r="A245" t="str">
            <v>6018.1</v>
          </cell>
          <cell r="B245" t="str">
            <v>Ch.alte mat.cons-intern</v>
          </cell>
          <cell r="C245">
            <v>0</v>
          </cell>
          <cell r="D245">
            <v>0</v>
          </cell>
        </row>
        <row r="246">
          <cell r="A246" t="str">
            <v>6018.2</v>
          </cell>
          <cell r="B246" t="str">
            <v>Ch.alte mat.cons-VOGT AG</v>
          </cell>
          <cell r="C246">
            <v>170637318</v>
          </cell>
          <cell r="D246">
            <v>170637318</v>
          </cell>
        </row>
        <row r="247">
          <cell r="A247" t="str">
            <v>6018.3</v>
          </cell>
          <cell r="B247" t="str">
            <v>Ch.alte mat.cons.-Austria</v>
          </cell>
          <cell r="C247">
            <v>4123895</v>
          </cell>
          <cell r="D247">
            <v>4123895</v>
          </cell>
        </row>
        <row r="248">
          <cell r="A248" t="str">
            <v>6018.4</v>
          </cell>
          <cell r="B248" t="str">
            <v>Ch.alte mat.cons.-Miesau</v>
          </cell>
          <cell r="C248">
            <v>0</v>
          </cell>
          <cell r="D248">
            <v>0</v>
          </cell>
        </row>
        <row r="249">
          <cell r="A249" t="str">
            <v>6018OO</v>
          </cell>
          <cell r="B249" t="str">
            <v>Cheltuieli privind alte materiale consumabile</v>
          </cell>
          <cell r="C249">
            <v>0</v>
          </cell>
          <cell r="D249">
            <v>0</v>
          </cell>
        </row>
        <row r="250">
          <cell r="A250" t="str">
            <v>602</v>
          </cell>
          <cell r="B250" t="str">
            <v>Cheltuieli privind obiectele de inventar</v>
          </cell>
          <cell r="C250">
            <v>181906894.34</v>
          </cell>
          <cell r="D250">
            <v>181906894.34</v>
          </cell>
        </row>
        <row r="251">
          <cell r="A251" t="str">
            <v>604</v>
          </cell>
          <cell r="B251" t="str">
            <v>Cheltuieli privind materialele nestocate</v>
          </cell>
          <cell r="C251">
            <v>103628382</v>
          </cell>
          <cell r="D251">
            <v>103628382</v>
          </cell>
        </row>
        <row r="252">
          <cell r="A252" t="str">
            <v>605</v>
          </cell>
          <cell r="B252" t="str">
            <v>Cheltuieli privind energia si apa</v>
          </cell>
          <cell r="C252">
            <v>58911364</v>
          </cell>
          <cell r="D252">
            <v>58911364</v>
          </cell>
        </row>
        <row r="253">
          <cell r="A253" t="str">
            <v>611</v>
          </cell>
          <cell r="B253" t="str">
            <v>Cheltuieli cu intretinerea si reparatiile</v>
          </cell>
          <cell r="C253">
            <v>25971473</v>
          </cell>
          <cell r="D253">
            <v>25971473</v>
          </cell>
        </row>
        <row r="254">
          <cell r="A254" t="str">
            <v>612</v>
          </cell>
          <cell r="B254" t="str">
            <v>Cheltuieli cu redeventele, locatiile de gestiune s</v>
          </cell>
          <cell r="C254">
            <v>49409788</v>
          </cell>
          <cell r="D254">
            <v>49409788</v>
          </cell>
        </row>
        <row r="255">
          <cell r="A255" t="str">
            <v>613</v>
          </cell>
          <cell r="B255" t="str">
            <v>Cheltuieli cu primele de asigurare</v>
          </cell>
          <cell r="C255">
            <v>14035460</v>
          </cell>
          <cell r="D255">
            <v>14035460</v>
          </cell>
        </row>
        <row r="256">
          <cell r="A256" t="str">
            <v>621</v>
          </cell>
          <cell r="B256" t="str">
            <v>Cheltuieli cu colaboratorii</v>
          </cell>
          <cell r="C256">
            <v>8830000</v>
          </cell>
          <cell r="D256">
            <v>8830000</v>
          </cell>
        </row>
        <row r="257">
          <cell r="A257" t="str">
            <v>622</v>
          </cell>
          <cell r="B257" t="str">
            <v>Cheltuieli privind comisioanele si onorariile</v>
          </cell>
          <cell r="C257">
            <v>0</v>
          </cell>
          <cell r="D257">
            <v>0</v>
          </cell>
        </row>
        <row r="258">
          <cell r="A258" t="str">
            <v>623</v>
          </cell>
          <cell r="B258" t="str">
            <v>Cheltuieli de protocol, reclama si publicitate</v>
          </cell>
          <cell r="C258">
            <v>7030908</v>
          </cell>
          <cell r="D258">
            <v>7030908</v>
          </cell>
        </row>
        <row r="259">
          <cell r="A259" t="str">
            <v>623.</v>
          </cell>
          <cell r="B259" t="str">
            <v>Cheltuieli de protocol</v>
          </cell>
          <cell r="C259">
            <v>7030908</v>
          </cell>
          <cell r="D259">
            <v>7030908</v>
          </cell>
        </row>
        <row r="260">
          <cell r="A260" t="str">
            <v>623.01</v>
          </cell>
          <cell r="B260" t="str">
            <v>Cheltuieli de protocol</v>
          </cell>
          <cell r="C260">
            <v>5383849</v>
          </cell>
          <cell r="D260">
            <v>5383849</v>
          </cell>
        </row>
        <row r="261">
          <cell r="A261" t="str">
            <v>623.02</v>
          </cell>
          <cell r="B261" t="str">
            <v>Chelt.de reclama-publicit.</v>
          </cell>
          <cell r="C261">
            <v>1647059</v>
          </cell>
          <cell r="D261">
            <v>1647059</v>
          </cell>
        </row>
        <row r="262">
          <cell r="A262" t="str">
            <v>624</v>
          </cell>
          <cell r="B262" t="str">
            <v>Cheltuieli cu transportul de bunuri si de personal</v>
          </cell>
          <cell r="C262">
            <v>9791100</v>
          </cell>
          <cell r="D262">
            <v>9791100</v>
          </cell>
        </row>
        <row r="263">
          <cell r="A263" t="str">
            <v>625</v>
          </cell>
          <cell r="B263" t="str">
            <v>Cheltuieli cu deplasari, detasari si transferari</v>
          </cell>
          <cell r="C263">
            <v>-10874876</v>
          </cell>
          <cell r="D263">
            <v>-10874876</v>
          </cell>
        </row>
        <row r="264">
          <cell r="A264" t="str">
            <v>626</v>
          </cell>
          <cell r="B264" t="str">
            <v>Cheltuieli postale si taxe de telecomunicatii</v>
          </cell>
          <cell r="C264">
            <v>67571693</v>
          </cell>
          <cell r="D264">
            <v>67571693</v>
          </cell>
        </row>
        <row r="265">
          <cell r="A265" t="str">
            <v>627</v>
          </cell>
          <cell r="B265" t="str">
            <v>Cheltuieli cu serviciile bancare si asimilate</v>
          </cell>
          <cell r="C265">
            <v>10519211.71</v>
          </cell>
          <cell r="D265">
            <v>10519211.71</v>
          </cell>
        </row>
        <row r="266">
          <cell r="A266" t="str">
            <v>628</v>
          </cell>
          <cell r="B266" t="str">
            <v>Alte cheltuieli cu serviciile executate de terti</v>
          </cell>
          <cell r="C266">
            <v>59122816</v>
          </cell>
          <cell r="D266">
            <v>59122816</v>
          </cell>
        </row>
        <row r="267">
          <cell r="A267" t="str">
            <v>635</v>
          </cell>
          <cell r="B267" t="str">
            <v>Cheltuieli cu alte impozite, taxe si varsaminte as</v>
          </cell>
          <cell r="C267">
            <v>104971697</v>
          </cell>
          <cell r="D267">
            <v>104971697</v>
          </cell>
        </row>
        <row r="268">
          <cell r="A268" t="str">
            <v>635.</v>
          </cell>
          <cell r="B268" t="str">
            <v>Chelt.alte impoz.,taxe,vars.asim.</v>
          </cell>
          <cell r="C268">
            <v>104971697</v>
          </cell>
          <cell r="D268">
            <v>104971697</v>
          </cell>
        </row>
        <row r="269">
          <cell r="A269" t="str">
            <v>635.01</v>
          </cell>
          <cell r="B269" t="str">
            <v>Chelt.alte impoz.,taxe,vars.asim.</v>
          </cell>
          <cell r="C269">
            <v>103825125</v>
          </cell>
          <cell r="D269">
            <v>103825125</v>
          </cell>
        </row>
        <row r="270">
          <cell r="A270" t="str">
            <v>635.98</v>
          </cell>
          <cell r="B270" t="str">
            <v>Impozit venit nerezidenti</v>
          </cell>
          <cell r="C270">
            <v>0</v>
          </cell>
          <cell r="D270">
            <v>0</v>
          </cell>
        </row>
        <row r="271">
          <cell r="A271" t="str">
            <v>635.99</v>
          </cell>
          <cell r="B271" t="str">
            <v>TVA deductibila pe chelt.</v>
          </cell>
          <cell r="C271">
            <v>1146572</v>
          </cell>
          <cell r="D271">
            <v>1146572</v>
          </cell>
        </row>
        <row r="272">
          <cell r="A272" t="str">
            <v>641</v>
          </cell>
          <cell r="B272" t="str">
            <v>Cheltuieli cu salariile personalului</v>
          </cell>
          <cell r="C272">
            <v>1272483295</v>
          </cell>
          <cell r="D272">
            <v>1272483295</v>
          </cell>
        </row>
        <row r="273">
          <cell r="A273" t="str">
            <v>645</v>
          </cell>
          <cell r="B273" t="str">
            <v>Cheltuieli privind asigurarile si protectia social</v>
          </cell>
          <cell r="C273">
            <v>555932219</v>
          </cell>
          <cell r="D273">
            <v>555932219</v>
          </cell>
        </row>
        <row r="274">
          <cell r="A274" t="str">
            <v>6451</v>
          </cell>
          <cell r="B274" t="str">
            <v>Contributia unitatii la asigurarile sociale</v>
          </cell>
          <cell r="C274">
            <v>472566366</v>
          </cell>
          <cell r="D274">
            <v>472566366</v>
          </cell>
        </row>
        <row r="275">
          <cell r="A275" t="str">
            <v>6452</v>
          </cell>
          <cell r="B275" t="str">
            <v>Contributia unitatii pentru ajutorul de somaj</v>
          </cell>
          <cell r="C275">
            <v>64430912</v>
          </cell>
          <cell r="D275">
            <v>64430912</v>
          </cell>
        </row>
        <row r="276">
          <cell r="A276" t="str">
            <v>6458</v>
          </cell>
          <cell r="B276" t="str">
            <v>Alte cheltuieli privind asigurarea si protectia so</v>
          </cell>
          <cell r="C276">
            <v>18934941</v>
          </cell>
          <cell r="D276">
            <v>18934941</v>
          </cell>
        </row>
        <row r="277">
          <cell r="A277" t="str">
            <v>658</v>
          </cell>
          <cell r="B277" t="str">
            <v>Alte cheltuieli de exploatare</v>
          </cell>
          <cell r="C277">
            <v>-26958.4</v>
          </cell>
          <cell r="D277">
            <v>-26958.4</v>
          </cell>
        </row>
        <row r="278">
          <cell r="A278" t="str">
            <v>665</v>
          </cell>
          <cell r="B278" t="str">
            <v>Cheltuieli din diferenta de curs valutar</v>
          </cell>
          <cell r="C278">
            <v>30031692</v>
          </cell>
          <cell r="D278">
            <v>30031692</v>
          </cell>
        </row>
        <row r="279">
          <cell r="A279" t="str">
            <v>666</v>
          </cell>
          <cell r="B279" t="str">
            <v>Cheltuieli privind dobinzile</v>
          </cell>
          <cell r="C279">
            <v>154359609</v>
          </cell>
          <cell r="D279">
            <v>154359609</v>
          </cell>
        </row>
        <row r="280">
          <cell r="A280" t="str">
            <v>671</v>
          </cell>
          <cell r="B280" t="str">
            <v>Cheltuieli exceptionale privind operatiile de gest</v>
          </cell>
          <cell r="C280">
            <v>9339010</v>
          </cell>
          <cell r="D280">
            <v>9339010</v>
          </cell>
        </row>
        <row r="281">
          <cell r="A281" t="str">
            <v>6711</v>
          </cell>
          <cell r="B281" t="str">
            <v>Despagubiri, amenzi si penalitati</v>
          </cell>
          <cell r="C281">
            <v>9039010</v>
          </cell>
          <cell r="D281">
            <v>9039010</v>
          </cell>
        </row>
        <row r="282">
          <cell r="A282" t="str">
            <v>6711.1</v>
          </cell>
          <cell r="B282" t="str">
            <v>Majorari si penalitati</v>
          </cell>
          <cell r="C282">
            <v>9039010</v>
          </cell>
          <cell r="D282">
            <v>9039010</v>
          </cell>
        </row>
        <row r="283">
          <cell r="A283" t="str">
            <v>6711.2</v>
          </cell>
          <cell r="B283" t="str">
            <v>Amenzi</v>
          </cell>
          <cell r="C283">
            <v>0</v>
          </cell>
          <cell r="D283">
            <v>0</v>
          </cell>
        </row>
        <row r="284">
          <cell r="A284" t="str">
            <v>6711.3</v>
          </cell>
          <cell r="B284" t="str">
            <v>Despagubiri</v>
          </cell>
          <cell r="C284">
            <v>0</v>
          </cell>
          <cell r="D284">
            <v>0</v>
          </cell>
        </row>
        <row r="285">
          <cell r="A285" t="str">
            <v>6712</v>
          </cell>
          <cell r="B285" t="str">
            <v>Donatii si subventii acordate</v>
          </cell>
          <cell r="C285">
            <v>0</v>
          </cell>
          <cell r="D285">
            <v>0</v>
          </cell>
        </row>
        <row r="286">
          <cell r="A286" t="str">
            <v>6718</v>
          </cell>
          <cell r="B286" t="str">
            <v>Alte cheltuieli exceptionale privind operatiile de</v>
          </cell>
          <cell r="C286">
            <v>300000</v>
          </cell>
          <cell r="D286">
            <v>300000</v>
          </cell>
        </row>
        <row r="287">
          <cell r="A287" t="str">
            <v>6718.1</v>
          </cell>
          <cell r="B287" t="str">
            <v>Sponsorizari</v>
          </cell>
          <cell r="C287">
            <v>300000</v>
          </cell>
          <cell r="D287">
            <v>300000</v>
          </cell>
        </row>
        <row r="288">
          <cell r="A288" t="str">
            <v>6718.2</v>
          </cell>
          <cell r="B288" t="str">
            <v>Xxxxxxxxxxxx</v>
          </cell>
          <cell r="C288">
            <v>0</v>
          </cell>
          <cell r="D288">
            <v>0</v>
          </cell>
        </row>
        <row r="289">
          <cell r="A289" t="str">
            <v>6718.3</v>
          </cell>
          <cell r="B289" t="str">
            <v>Chelt.except.-recup.CO pers.transfer.</v>
          </cell>
          <cell r="C289">
            <v>0</v>
          </cell>
          <cell r="D289">
            <v>0</v>
          </cell>
        </row>
        <row r="290">
          <cell r="A290" t="str">
            <v>6718.9</v>
          </cell>
          <cell r="B290" t="str">
            <v>Alte cheltuieli exceptionale privind operatiile de</v>
          </cell>
          <cell r="C290">
            <v>0</v>
          </cell>
          <cell r="D290">
            <v>0</v>
          </cell>
        </row>
        <row r="291">
          <cell r="A291" t="str">
            <v>681</v>
          </cell>
          <cell r="B291" t="str">
            <v>Chelt.exploat.priv.amortiz.si proviz.</v>
          </cell>
          <cell r="C291">
            <v>69819494</v>
          </cell>
          <cell r="D291">
            <v>69819494</v>
          </cell>
        </row>
        <row r="292">
          <cell r="A292" t="str">
            <v>6811</v>
          </cell>
          <cell r="B292" t="str">
            <v>Chelt.exploat.priv.amortiz.imobiliz.</v>
          </cell>
          <cell r="C292">
            <v>69819494</v>
          </cell>
          <cell r="D292">
            <v>69819494</v>
          </cell>
        </row>
        <row r="293">
          <cell r="A293" t="str">
            <v>691</v>
          </cell>
          <cell r="B293" t="str">
            <v>Cheltuieli cu impozitul pe profit</v>
          </cell>
          <cell r="C293">
            <v>23908573</v>
          </cell>
          <cell r="D293">
            <v>23908573</v>
          </cell>
        </row>
        <row r="294">
          <cell r="A294" t="str">
            <v>704</v>
          </cell>
          <cell r="B294" t="str">
            <v>Venituri din lucr.exec.si serv.prest.</v>
          </cell>
          <cell r="C294">
            <v>2822750722</v>
          </cell>
          <cell r="D294">
            <v>2822750722</v>
          </cell>
        </row>
        <row r="295">
          <cell r="A295" t="str">
            <v>704.</v>
          </cell>
          <cell r="B295" t="str">
            <v>Export lohn-VOGT AG</v>
          </cell>
          <cell r="C295">
            <v>2822750722</v>
          </cell>
          <cell r="D295">
            <v>2822750722</v>
          </cell>
        </row>
        <row r="296">
          <cell r="A296" t="str">
            <v>704.01</v>
          </cell>
          <cell r="B296" t="str">
            <v>Export lohn-VOGT AG</v>
          </cell>
          <cell r="C296">
            <v>2124657853</v>
          </cell>
          <cell r="D296">
            <v>2124657853</v>
          </cell>
        </row>
        <row r="297">
          <cell r="A297" t="str">
            <v>704.01.1</v>
          </cell>
          <cell r="B297" t="str">
            <v>VOGT AG Erlau-BE</v>
          </cell>
          <cell r="C297">
            <v>2124657853</v>
          </cell>
          <cell r="D297">
            <v>2124657853</v>
          </cell>
        </row>
        <row r="298">
          <cell r="A298" t="str">
            <v>704.02</v>
          </cell>
          <cell r="B298" t="str">
            <v>Export lohn-VOGT Austria</v>
          </cell>
          <cell r="C298">
            <v>698092869</v>
          </cell>
          <cell r="D298">
            <v>698092869</v>
          </cell>
        </row>
        <row r="299">
          <cell r="A299" t="str">
            <v>704.02.1</v>
          </cell>
          <cell r="B299" t="str">
            <v>VOGT Austria-BE</v>
          </cell>
          <cell r="C299">
            <v>698092869</v>
          </cell>
          <cell r="D299">
            <v>698092869</v>
          </cell>
        </row>
        <row r="300">
          <cell r="A300" t="str">
            <v>704.03</v>
          </cell>
          <cell r="B300" t="str">
            <v>Export lohn-VOGT Miesau</v>
          </cell>
          <cell r="C300">
            <v>0</v>
          </cell>
          <cell r="D300">
            <v>0</v>
          </cell>
        </row>
        <row r="301">
          <cell r="A301" t="str">
            <v>704.03.2</v>
          </cell>
          <cell r="B301" t="str">
            <v>VOGT Miesau-BG</v>
          </cell>
          <cell r="C301">
            <v>0</v>
          </cell>
          <cell r="D301">
            <v>0</v>
          </cell>
        </row>
        <row r="302">
          <cell r="A302" t="str">
            <v>708</v>
          </cell>
          <cell r="B302" t="str">
            <v>Venituri din activ.diverse</v>
          </cell>
          <cell r="C302">
            <v>0</v>
          </cell>
          <cell r="D302">
            <v>0</v>
          </cell>
        </row>
        <row r="303">
          <cell r="A303" t="str">
            <v>708.</v>
          </cell>
          <cell r="B303" t="str">
            <v>Venituri din vanzari deseuri</v>
          </cell>
          <cell r="C303">
            <v>0</v>
          </cell>
          <cell r="D303">
            <v>0</v>
          </cell>
        </row>
        <row r="304">
          <cell r="A304" t="str">
            <v>708.01</v>
          </cell>
          <cell r="B304" t="str">
            <v>Venituri din vanzari deseuri</v>
          </cell>
          <cell r="C304">
            <v>0</v>
          </cell>
          <cell r="D304">
            <v>0</v>
          </cell>
        </row>
        <row r="305">
          <cell r="A305" t="str">
            <v>708.02</v>
          </cell>
          <cell r="B305" t="str">
            <v>Venituri din recup.energie el.</v>
          </cell>
          <cell r="C305">
            <v>0</v>
          </cell>
          <cell r="D305">
            <v>0</v>
          </cell>
        </row>
        <row r="306">
          <cell r="A306" t="str">
            <v>722</v>
          </cell>
          <cell r="B306" t="str">
            <v>Venituri din productia de imobilizari corporale</v>
          </cell>
          <cell r="C306">
            <v>0</v>
          </cell>
          <cell r="D306">
            <v>0</v>
          </cell>
        </row>
        <row r="307">
          <cell r="A307" t="str">
            <v>758</v>
          </cell>
          <cell r="B307" t="str">
            <v>Alte venituri din exploatare</v>
          </cell>
          <cell r="C307">
            <v>27255479</v>
          </cell>
          <cell r="D307">
            <v>27255479</v>
          </cell>
        </row>
        <row r="308">
          <cell r="A308" t="str">
            <v>758.</v>
          </cell>
          <cell r="B308" t="str">
            <v>Recup.conced.odihna necuv.</v>
          </cell>
          <cell r="C308">
            <v>27255479</v>
          </cell>
          <cell r="D308">
            <v>27255479</v>
          </cell>
        </row>
        <row r="309">
          <cell r="A309" t="str">
            <v>758.01</v>
          </cell>
          <cell r="B309" t="str">
            <v>Recup.conced.odihna necuv.</v>
          </cell>
          <cell r="C309">
            <v>533330</v>
          </cell>
          <cell r="D309">
            <v>533330</v>
          </cell>
        </row>
        <row r="310">
          <cell r="A310" t="str">
            <v>758.02</v>
          </cell>
          <cell r="B310" t="str">
            <v>Reducere 7% CAS cf.HG 2/99</v>
          </cell>
          <cell r="C310">
            <v>26722149</v>
          </cell>
          <cell r="D310">
            <v>26722149</v>
          </cell>
        </row>
        <row r="311">
          <cell r="A311" t="str">
            <v>758.09</v>
          </cell>
          <cell r="B311" t="str">
            <v>Alte venituri expl.-diverse</v>
          </cell>
          <cell r="C311">
            <v>0</v>
          </cell>
          <cell r="D311">
            <v>0</v>
          </cell>
        </row>
        <row r="312">
          <cell r="A312" t="str">
            <v>765</v>
          </cell>
          <cell r="B312" t="str">
            <v>Venituri din diferente de curs valutar</v>
          </cell>
          <cell r="C312">
            <v>108047421</v>
          </cell>
          <cell r="D312">
            <v>108047421</v>
          </cell>
        </row>
        <row r="313">
          <cell r="A313" t="str">
            <v>766</v>
          </cell>
          <cell r="B313" t="str">
            <v>Venituri din dobinzi</v>
          </cell>
          <cell r="C313">
            <v>666704.95</v>
          </cell>
          <cell r="D313">
            <v>666704.95</v>
          </cell>
        </row>
        <row r="314">
          <cell r="A314" t="str">
            <v>767</v>
          </cell>
          <cell r="B314" t="str">
            <v>Venituri din sconturi obtinute</v>
          </cell>
          <cell r="C314">
            <v>0</v>
          </cell>
          <cell r="D314">
            <v>0</v>
          </cell>
        </row>
        <row r="315">
          <cell r="A315" t="str">
            <v>768</v>
          </cell>
          <cell r="B315" t="str">
            <v>Alte venituri financiare</v>
          </cell>
          <cell r="C315">
            <v>0</v>
          </cell>
          <cell r="D315">
            <v>0</v>
          </cell>
        </row>
        <row r="316">
          <cell r="A316" t="str">
            <v>771</v>
          </cell>
          <cell r="B316" t="str">
            <v>Venituri exceptionale din operatiuni de gestiune</v>
          </cell>
          <cell r="C316">
            <v>477263936.27</v>
          </cell>
          <cell r="D316">
            <v>477263936.27</v>
          </cell>
        </row>
        <row r="317">
          <cell r="A317" t="str">
            <v>7711</v>
          </cell>
          <cell r="B317" t="str">
            <v>Venituri din despagubiri si penalitati</v>
          </cell>
          <cell r="C317">
            <v>0</v>
          </cell>
          <cell r="D317">
            <v>0</v>
          </cell>
        </row>
        <row r="318">
          <cell r="A318" t="str">
            <v>7718</v>
          </cell>
          <cell r="B318" t="str">
            <v>Alte venituri exceptionale din operatiuni de gesti</v>
          </cell>
          <cell r="C318">
            <v>477263936.27</v>
          </cell>
          <cell r="D318">
            <v>477263936.27</v>
          </cell>
        </row>
        <row r="319">
          <cell r="A319" t="str">
            <v>7718.1</v>
          </cell>
          <cell r="B319" t="str">
            <v>Valori mater.import-Erlau</v>
          </cell>
          <cell r="C319">
            <v>281068837.31</v>
          </cell>
          <cell r="D319">
            <v>281068837.31</v>
          </cell>
        </row>
        <row r="320">
          <cell r="A320" t="str">
            <v>7718.2</v>
          </cell>
          <cell r="B320" t="str">
            <v>Dif.rotunjire la import</v>
          </cell>
          <cell r="C320">
            <v>-126315.01</v>
          </cell>
          <cell r="D320">
            <v>-126315.01</v>
          </cell>
        </row>
        <row r="321">
          <cell r="A321" t="str">
            <v>7718.3</v>
          </cell>
          <cell r="B321" t="str">
            <v>Penalit.,imputatii,popriri</v>
          </cell>
          <cell r="C321">
            <v>2392192</v>
          </cell>
          <cell r="D321">
            <v>2392192</v>
          </cell>
        </row>
        <row r="322">
          <cell r="A322" t="str">
            <v>7718.4</v>
          </cell>
          <cell r="B322" t="str">
            <v>Regulariz.CO pers.transf.</v>
          </cell>
          <cell r="C322">
            <v>0</v>
          </cell>
          <cell r="D322">
            <v>0</v>
          </cell>
        </row>
        <row r="323">
          <cell r="A323" t="str">
            <v>7718.5</v>
          </cell>
          <cell r="B323" t="str">
            <v>Reducere 1/12 cf.OG 11/99</v>
          </cell>
          <cell r="C323">
            <v>39825107</v>
          </cell>
          <cell r="D323">
            <v>39825107</v>
          </cell>
        </row>
        <row r="324">
          <cell r="A324" t="str">
            <v>7718.6</v>
          </cell>
          <cell r="B324" t="str">
            <v>Valori mat.import-Austria</v>
          </cell>
          <cell r="C324">
            <v>3158880</v>
          </cell>
          <cell r="D324">
            <v>3158880</v>
          </cell>
        </row>
        <row r="325">
          <cell r="A325" t="str">
            <v>7718.7</v>
          </cell>
          <cell r="B325" t="str">
            <v>Valori mater.import-Miesau</v>
          </cell>
          <cell r="C325">
            <v>22821982.97</v>
          </cell>
          <cell r="D325">
            <v>22821982.97</v>
          </cell>
        </row>
        <row r="326">
          <cell r="A326" t="str">
            <v>7718.8</v>
          </cell>
          <cell r="B326" t="str">
            <v>Bonif.5% cf.OG11/99</v>
          </cell>
          <cell r="C326">
            <v>3952838</v>
          </cell>
          <cell r="D326">
            <v>3952838</v>
          </cell>
        </row>
        <row r="327">
          <cell r="A327" t="str">
            <v>7718.9</v>
          </cell>
          <cell r="B327" t="str">
            <v>Alte venit.exceptionale</v>
          </cell>
          <cell r="C327">
            <v>124170414</v>
          </cell>
          <cell r="D327">
            <v>124170414</v>
          </cell>
        </row>
        <row r="328">
          <cell r="A328" t="str">
            <v>7718OO</v>
          </cell>
          <cell r="B328" t="str">
            <v>Venituri exceptionale din operatiuni de gestiune</v>
          </cell>
          <cell r="C328">
            <v>0</v>
          </cell>
          <cell r="D328">
            <v>0</v>
          </cell>
        </row>
        <row r="329">
          <cell r="A329" t="str">
            <v>772</v>
          </cell>
          <cell r="B329" t="str">
            <v>Venituri din operatiuni de capital</v>
          </cell>
          <cell r="C329">
            <v>27161384</v>
          </cell>
          <cell r="D329">
            <v>27161384</v>
          </cell>
        </row>
        <row r="330">
          <cell r="A330" t="str">
            <v>7727</v>
          </cell>
          <cell r="B330" t="str">
            <v>Subventii pentru investitii virate la venituri</v>
          </cell>
          <cell r="C330">
            <v>27161384</v>
          </cell>
          <cell r="D330">
            <v>27161384</v>
          </cell>
        </row>
        <row r="331">
          <cell r="A331" t="str">
            <v>7727.1</v>
          </cell>
          <cell r="B331" t="str">
            <v>Subv.pt.inv.virat.venit-Erlau</v>
          </cell>
          <cell r="C331">
            <v>27161384</v>
          </cell>
          <cell r="D331">
            <v>27161384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data"/>
    </sheetNames>
    <sheetDataSet>
      <sheetData sheetId="0">
        <row r="241">
          <cell r="A241">
            <v>33113</v>
          </cell>
          <cell r="I241">
            <v>7463</v>
          </cell>
        </row>
        <row r="242">
          <cell r="A242">
            <v>33114</v>
          </cell>
          <cell r="I242">
            <v>7471</v>
          </cell>
        </row>
        <row r="243">
          <cell r="A243">
            <v>33115</v>
          </cell>
          <cell r="I243">
            <v>7471</v>
          </cell>
        </row>
        <row r="244">
          <cell r="A244">
            <v>33116</v>
          </cell>
          <cell r="I244">
            <v>7471</v>
          </cell>
        </row>
        <row r="245">
          <cell r="A245">
            <v>33117</v>
          </cell>
          <cell r="I245">
            <v>7475</v>
          </cell>
        </row>
        <row r="246">
          <cell r="A246">
            <v>33118</v>
          </cell>
          <cell r="I246">
            <v>7478</v>
          </cell>
        </row>
        <row r="247">
          <cell r="A247">
            <v>33119</v>
          </cell>
          <cell r="I247">
            <v>7482</v>
          </cell>
        </row>
        <row r="248">
          <cell r="A248">
            <v>33120</v>
          </cell>
          <cell r="I248">
            <v>7481</v>
          </cell>
        </row>
        <row r="249">
          <cell r="A249">
            <v>33121</v>
          </cell>
          <cell r="I249">
            <v>7485</v>
          </cell>
        </row>
        <row r="250">
          <cell r="A250">
            <v>33122</v>
          </cell>
          <cell r="I250">
            <v>7485</v>
          </cell>
        </row>
        <row r="251">
          <cell r="A251">
            <v>33123</v>
          </cell>
          <cell r="I251">
            <v>7485</v>
          </cell>
        </row>
        <row r="252">
          <cell r="A252">
            <v>33124</v>
          </cell>
          <cell r="I252">
            <v>7484</v>
          </cell>
        </row>
        <row r="253">
          <cell r="A253">
            <v>33125</v>
          </cell>
          <cell r="I253">
            <v>7483</v>
          </cell>
        </row>
        <row r="254">
          <cell r="A254">
            <v>33126</v>
          </cell>
          <cell r="I254">
            <v>7484</v>
          </cell>
        </row>
        <row r="255">
          <cell r="A255">
            <v>33127</v>
          </cell>
          <cell r="I255">
            <v>7484</v>
          </cell>
        </row>
        <row r="256">
          <cell r="A256">
            <v>33128</v>
          </cell>
          <cell r="I256">
            <v>7484</v>
          </cell>
        </row>
        <row r="257">
          <cell r="A257">
            <v>33129</v>
          </cell>
          <cell r="I257">
            <v>7484</v>
          </cell>
        </row>
        <row r="258">
          <cell r="A258">
            <v>33130</v>
          </cell>
          <cell r="I258">
            <v>7484</v>
          </cell>
        </row>
        <row r="259">
          <cell r="A259">
            <v>33131</v>
          </cell>
          <cell r="I259">
            <v>7502</v>
          </cell>
        </row>
        <row r="260">
          <cell r="A260">
            <v>33132</v>
          </cell>
          <cell r="I260">
            <v>7505</v>
          </cell>
        </row>
        <row r="261">
          <cell r="A261">
            <v>33133</v>
          </cell>
          <cell r="I261">
            <v>7507</v>
          </cell>
        </row>
        <row r="262">
          <cell r="A262">
            <v>33134</v>
          </cell>
          <cell r="I262">
            <v>7524</v>
          </cell>
        </row>
        <row r="263">
          <cell r="A263">
            <v>33135</v>
          </cell>
          <cell r="I263">
            <v>7533</v>
          </cell>
        </row>
        <row r="264">
          <cell r="A264">
            <v>33136</v>
          </cell>
          <cell r="I264">
            <v>7533</v>
          </cell>
        </row>
        <row r="265">
          <cell r="A265">
            <v>33137</v>
          </cell>
          <cell r="I265">
            <v>7533</v>
          </cell>
        </row>
        <row r="266">
          <cell r="A266">
            <v>33138</v>
          </cell>
          <cell r="I266">
            <v>7566</v>
          </cell>
        </row>
        <row r="267">
          <cell r="A267">
            <v>33139</v>
          </cell>
          <cell r="I267">
            <v>7642</v>
          </cell>
        </row>
        <row r="268">
          <cell r="A268">
            <v>33140</v>
          </cell>
          <cell r="I268">
            <v>7619</v>
          </cell>
        </row>
        <row r="269">
          <cell r="A269">
            <v>33141</v>
          </cell>
          <cell r="I269">
            <v>7594</v>
          </cell>
        </row>
        <row r="270">
          <cell r="A270">
            <v>33142</v>
          </cell>
          <cell r="I270">
            <v>7597</v>
          </cell>
        </row>
        <row r="271">
          <cell r="A271">
            <v>33143</v>
          </cell>
          <cell r="I271">
            <v>7597</v>
          </cell>
        </row>
        <row r="272">
          <cell r="A272">
            <v>33144</v>
          </cell>
          <cell r="I272">
            <v>7597</v>
          </cell>
        </row>
        <row r="273">
          <cell r="A273">
            <v>33145</v>
          </cell>
          <cell r="I273">
            <v>7606</v>
          </cell>
        </row>
        <row r="274">
          <cell r="A274">
            <v>33146</v>
          </cell>
          <cell r="I274">
            <v>7613</v>
          </cell>
        </row>
        <row r="275">
          <cell r="A275">
            <v>33147</v>
          </cell>
          <cell r="I275">
            <v>7621</v>
          </cell>
        </row>
        <row r="276">
          <cell r="A276">
            <v>33148</v>
          </cell>
          <cell r="I276">
            <v>7639</v>
          </cell>
        </row>
        <row r="277">
          <cell r="A277">
            <v>33149</v>
          </cell>
          <cell r="I277">
            <v>7648</v>
          </cell>
        </row>
        <row r="278">
          <cell r="A278">
            <v>33150</v>
          </cell>
          <cell r="I278">
            <v>7648</v>
          </cell>
        </row>
        <row r="279">
          <cell r="A279">
            <v>33151</v>
          </cell>
          <cell r="I279">
            <v>7648</v>
          </cell>
        </row>
        <row r="280">
          <cell r="A280">
            <v>33152</v>
          </cell>
          <cell r="I280">
            <v>7661</v>
          </cell>
        </row>
        <row r="281">
          <cell r="A281">
            <v>33153</v>
          </cell>
          <cell r="I281">
            <v>7684</v>
          </cell>
        </row>
        <row r="282">
          <cell r="A282">
            <v>33154</v>
          </cell>
          <cell r="I282">
            <v>7690</v>
          </cell>
        </row>
        <row r="283">
          <cell r="A283">
            <v>33155</v>
          </cell>
          <cell r="I283">
            <v>7698</v>
          </cell>
        </row>
        <row r="284">
          <cell r="A284">
            <v>33156</v>
          </cell>
          <cell r="I284">
            <v>7696</v>
          </cell>
        </row>
        <row r="285">
          <cell r="A285">
            <v>33157</v>
          </cell>
          <cell r="I285">
            <v>7696</v>
          </cell>
        </row>
        <row r="286">
          <cell r="A286">
            <v>33158</v>
          </cell>
          <cell r="I286">
            <v>7696</v>
          </cell>
        </row>
        <row r="287">
          <cell r="A287">
            <v>33159</v>
          </cell>
          <cell r="I287">
            <v>7699</v>
          </cell>
        </row>
        <row r="288">
          <cell r="A288">
            <v>33160</v>
          </cell>
          <cell r="I288">
            <v>7705</v>
          </cell>
        </row>
        <row r="289">
          <cell r="A289">
            <v>33161</v>
          </cell>
          <cell r="I289">
            <v>7705</v>
          </cell>
        </row>
        <row r="290">
          <cell r="A290">
            <v>33162</v>
          </cell>
          <cell r="I290">
            <v>7706</v>
          </cell>
        </row>
        <row r="291">
          <cell r="A291">
            <v>33163</v>
          </cell>
          <cell r="I291">
            <v>7704</v>
          </cell>
        </row>
        <row r="292">
          <cell r="A292">
            <v>33164</v>
          </cell>
          <cell r="I292">
            <v>7704</v>
          </cell>
        </row>
        <row r="293">
          <cell r="A293">
            <v>33165</v>
          </cell>
          <cell r="I293">
            <v>7704</v>
          </cell>
        </row>
        <row r="294">
          <cell r="A294">
            <v>33166</v>
          </cell>
          <cell r="I294">
            <v>7712</v>
          </cell>
        </row>
        <row r="295">
          <cell r="A295">
            <v>33167</v>
          </cell>
          <cell r="I295">
            <v>7717</v>
          </cell>
        </row>
        <row r="296">
          <cell r="A296">
            <v>33168</v>
          </cell>
          <cell r="I296">
            <v>7721</v>
          </cell>
        </row>
        <row r="297">
          <cell r="A297">
            <v>33169</v>
          </cell>
          <cell r="I297">
            <v>7726</v>
          </cell>
        </row>
        <row r="298">
          <cell r="A298">
            <v>33170</v>
          </cell>
          <cell r="I298">
            <v>7729</v>
          </cell>
        </row>
        <row r="299">
          <cell r="A299">
            <v>33171</v>
          </cell>
          <cell r="I299">
            <v>7729</v>
          </cell>
        </row>
        <row r="300">
          <cell r="A300">
            <v>33172</v>
          </cell>
          <cell r="I300">
            <v>7729</v>
          </cell>
        </row>
        <row r="301">
          <cell r="A301">
            <v>33173</v>
          </cell>
          <cell r="I301">
            <v>7730</v>
          </cell>
        </row>
        <row r="302">
          <cell r="A302">
            <v>33174</v>
          </cell>
          <cell r="I302">
            <v>7738</v>
          </cell>
        </row>
        <row r="303">
          <cell r="A303">
            <v>33175</v>
          </cell>
          <cell r="I303">
            <v>7742</v>
          </cell>
        </row>
        <row r="304">
          <cell r="A304">
            <v>33176</v>
          </cell>
          <cell r="I304">
            <v>7739</v>
          </cell>
        </row>
        <row r="305">
          <cell r="A305">
            <v>33177</v>
          </cell>
          <cell r="I305">
            <v>7741</v>
          </cell>
        </row>
        <row r="306">
          <cell r="A306">
            <v>33178</v>
          </cell>
          <cell r="I306">
            <v>7741</v>
          </cell>
        </row>
        <row r="307">
          <cell r="A307">
            <v>33179</v>
          </cell>
          <cell r="I307">
            <v>7741</v>
          </cell>
        </row>
        <row r="308">
          <cell r="A308">
            <v>33180</v>
          </cell>
          <cell r="I308">
            <v>7745</v>
          </cell>
        </row>
        <row r="309">
          <cell r="A309">
            <v>33181</v>
          </cell>
          <cell r="I309">
            <v>7752</v>
          </cell>
        </row>
        <row r="310">
          <cell r="A310">
            <v>33182</v>
          </cell>
          <cell r="I310">
            <v>7759</v>
          </cell>
        </row>
        <row r="311">
          <cell r="A311">
            <v>33183</v>
          </cell>
          <cell r="I311">
            <v>7778</v>
          </cell>
        </row>
        <row r="312">
          <cell r="A312">
            <v>33184</v>
          </cell>
          <cell r="I312">
            <v>7791</v>
          </cell>
        </row>
        <row r="313">
          <cell r="A313">
            <v>33185</v>
          </cell>
          <cell r="I313">
            <v>7791</v>
          </cell>
        </row>
        <row r="314">
          <cell r="A314">
            <v>33186</v>
          </cell>
          <cell r="I314">
            <v>7791</v>
          </cell>
        </row>
        <row r="315">
          <cell r="A315">
            <v>33187</v>
          </cell>
          <cell r="I315">
            <v>7804</v>
          </cell>
        </row>
        <row r="316">
          <cell r="A316">
            <v>33188</v>
          </cell>
          <cell r="I316">
            <v>7813</v>
          </cell>
        </row>
        <row r="317">
          <cell r="A317">
            <v>33189</v>
          </cell>
          <cell r="I317">
            <v>7821</v>
          </cell>
        </row>
        <row r="318">
          <cell r="A318">
            <v>33190</v>
          </cell>
          <cell r="I318">
            <v>7820</v>
          </cell>
        </row>
        <row r="319">
          <cell r="A319">
            <v>33191</v>
          </cell>
          <cell r="I319">
            <v>7820</v>
          </cell>
        </row>
        <row r="320">
          <cell r="A320">
            <v>33192</v>
          </cell>
          <cell r="I320">
            <v>7820</v>
          </cell>
        </row>
        <row r="321">
          <cell r="A321">
            <v>33193</v>
          </cell>
          <cell r="I321">
            <v>7820</v>
          </cell>
        </row>
        <row r="322">
          <cell r="A322">
            <v>33194</v>
          </cell>
          <cell r="I322">
            <v>7810</v>
          </cell>
        </row>
        <row r="323">
          <cell r="A323">
            <v>33195</v>
          </cell>
          <cell r="I323">
            <v>7810</v>
          </cell>
        </row>
        <row r="324">
          <cell r="A324">
            <v>33196</v>
          </cell>
          <cell r="I324">
            <v>7817</v>
          </cell>
        </row>
        <row r="325">
          <cell r="A325">
            <v>33197</v>
          </cell>
          <cell r="I325">
            <v>7818</v>
          </cell>
        </row>
        <row r="326">
          <cell r="A326">
            <v>33198</v>
          </cell>
          <cell r="I326">
            <v>7820</v>
          </cell>
        </row>
        <row r="327">
          <cell r="A327">
            <v>33199</v>
          </cell>
          <cell r="I327">
            <v>7820</v>
          </cell>
        </row>
        <row r="328">
          <cell r="A328">
            <v>33200</v>
          </cell>
          <cell r="I328">
            <v>7820</v>
          </cell>
        </row>
        <row r="329">
          <cell r="A329">
            <v>33201</v>
          </cell>
          <cell r="I329">
            <v>7822</v>
          </cell>
        </row>
        <row r="330">
          <cell r="A330">
            <v>33202</v>
          </cell>
          <cell r="I330">
            <v>7826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S a rev"/>
      <sheetName val="PL a rev"/>
      <sheetName val="PL monthly ROL"/>
      <sheetName val="PL MROL"/>
      <sheetName val="PL percentages"/>
      <sheetName val="601 608 711 701"/>
      <sheetName val="607 707"/>
      <sheetName val="628"/>
      <sheetName val="equity"/>
      <sheetName val="Rati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tions"/>
      <sheetName val="IASadj"/>
      <sheetName val="TB"/>
      <sheetName val="bs_omf94"/>
      <sheetName val="BS rom brkdn"/>
      <sheetName val="BS Rom"/>
      <sheetName val="omf94_pl"/>
      <sheetName val="PL rom brkdn"/>
      <sheetName val="Ct profit&amp;pierdere"/>
      <sheetName val="Mod.cap 2003"/>
      <sheetName val="CFws"/>
      <sheetName val="Fl.de nr.2003"/>
      <sheetName val="NewAcc"/>
      <sheetName val="InfoDef"/>
      <sheetName val="ModulNewAcc"/>
      <sheetName val="ModulComplete"/>
      <sheetName val="ModulEnterAjeRev"/>
      <sheetName val="ModulEnterAje"/>
      <sheetName val="Prepare"/>
      <sheetName val="Limits"/>
    </sheetNames>
    <sheetDataSet>
      <sheetData sheetId="2">
        <row r="182">
          <cell r="B182" t="str">
            <v>Control key = 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Bal01"/>
    </sheetNames>
    <sheetDataSet>
      <sheetData sheetId="0">
        <row r="1">
          <cell r="A1" t="str">
            <v>Cod Cont</v>
          </cell>
          <cell r="B1" t="str">
            <v>Denumire cont</v>
          </cell>
          <cell r="C1" t="str">
            <v>SD0</v>
          </cell>
          <cell r="D1" t="str">
            <v>SC0</v>
          </cell>
          <cell r="E1" t="str">
            <v>RD Ian</v>
          </cell>
          <cell r="F1" t="str">
            <v>RC Ian</v>
          </cell>
        </row>
        <row r="2">
          <cell r="A2">
            <v>1</v>
          </cell>
          <cell r="B2" t="str">
            <v>Clasa 1</v>
          </cell>
          <cell r="C2">
            <v>26363269664.69</v>
          </cell>
          <cell r="D2">
            <v>154913864315.55</v>
          </cell>
          <cell r="E2">
            <v>17159580845.57</v>
          </cell>
          <cell r="F2">
            <v>-55441709364.95</v>
          </cell>
        </row>
        <row r="3">
          <cell r="A3">
            <v>101</v>
          </cell>
          <cell r="B3" t="str">
            <v>Capital social</v>
          </cell>
          <cell r="C3">
            <v>0</v>
          </cell>
          <cell r="D3">
            <v>8262575000</v>
          </cell>
          <cell r="E3">
            <v>0</v>
          </cell>
          <cell r="F3">
            <v>0</v>
          </cell>
        </row>
        <row r="4">
          <cell r="A4">
            <v>1012</v>
          </cell>
          <cell r="B4" t="str">
            <v>Capital subscris varsat</v>
          </cell>
          <cell r="C4">
            <v>0</v>
          </cell>
          <cell r="D4">
            <v>8262575000</v>
          </cell>
          <cell r="E4">
            <v>0</v>
          </cell>
          <cell r="F4">
            <v>0</v>
          </cell>
        </row>
        <row r="5">
          <cell r="A5">
            <v>106</v>
          </cell>
          <cell r="B5" t="str">
            <v>Rezerve</v>
          </cell>
          <cell r="C5">
            <v>0</v>
          </cell>
          <cell r="D5">
            <v>1652515000</v>
          </cell>
          <cell r="E5">
            <v>0</v>
          </cell>
          <cell r="F5">
            <v>0</v>
          </cell>
        </row>
        <row r="6">
          <cell r="A6">
            <v>1061</v>
          </cell>
          <cell r="B6" t="str">
            <v>Rezerve legale</v>
          </cell>
          <cell r="C6">
            <v>0</v>
          </cell>
          <cell r="D6">
            <v>1652515000</v>
          </cell>
          <cell r="E6">
            <v>0</v>
          </cell>
          <cell r="F6">
            <v>0</v>
          </cell>
        </row>
        <row r="7">
          <cell r="A7">
            <v>112</v>
          </cell>
          <cell r="B7" t="str">
            <v>Fondul de participare la profit</v>
          </cell>
          <cell r="C7">
            <v>0</v>
          </cell>
          <cell r="D7">
            <v>1477778009</v>
          </cell>
          <cell r="E7">
            <v>0</v>
          </cell>
          <cell r="F7">
            <v>0</v>
          </cell>
        </row>
        <row r="8">
          <cell r="A8">
            <v>118</v>
          </cell>
          <cell r="B8" t="str">
            <v>Alte fonduri</v>
          </cell>
          <cell r="C8">
            <v>0</v>
          </cell>
          <cell r="D8">
            <v>13463180172.86</v>
          </cell>
          <cell r="E8">
            <v>0</v>
          </cell>
          <cell r="F8">
            <v>0</v>
          </cell>
        </row>
        <row r="9">
          <cell r="A9">
            <v>121</v>
          </cell>
          <cell r="B9" t="str">
            <v>Profit si pierdere</v>
          </cell>
          <cell r="C9">
            <v>0</v>
          </cell>
          <cell r="D9">
            <v>26363269664.69</v>
          </cell>
          <cell r="E9">
            <v>17165575742.57</v>
          </cell>
          <cell r="F9">
            <v>20262692395.05</v>
          </cell>
        </row>
        <row r="10">
          <cell r="A10">
            <v>129</v>
          </cell>
          <cell r="B10" t="str">
            <v>Repartizarea profitului</v>
          </cell>
          <cell r="C10">
            <v>26363269664.69</v>
          </cell>
          <cell r="D10">
            <v>0</v>
          </cell>
          <cell r="E10">
            <v>0</v>
          </cell>
          <cell r="F10">
            <v>0</v>
          </cell>
        </row>
        <row r="11">
          <cell r="A11">
            <v>162</v>
          </cell>
          <cell r="B11" t="str">
            <v>Credite bancare pe termen lung si mediu</v>
          </cell>
          <cell r="C11">
            <v>0</v>
          </cell>
          <cell r="D11">
            <v>2568547300</v>
          </cell>
          <cell r="E11">
            <v>0</v>
          </cell>
          <cell r="F11">
            <v>-796122600</v>
          </cell>
        </row>
        <row r="12">
          <cell r="A12">
            <v>1621</v>
          </cell>
          <cell r="B12" t="str">
            <v>Credite bancare pe termen lung si mediu</v>
          </cell>
          <cell r="C12">
            <v>0</v>
          </cell>
          <cell r="D12">
            <v>2568547300</v>
          </cell>
          <cell r="E12">
            <v>0</v>
          </cell>
          <cell r="F12">
            <v>-796122600</v>
          </cell>
        </row>
        <row r="13">
          <cell r="A13">
            <v>167</v>
          </cell>
          <cell r="B13" t="str">
            <v>Alte imprumuturi si datorii asimilate</v>
          </cell>
          <cell r="C13">
            <v>0</v>
          </cell>
          <cell r="D13">
            <v>175211178</v>
          </cell>
          <cell r="E13">
            <v>-5994897</v>
          </cell>
          <cell r="F13">
            <v>-76370266</v>
          </cell>
        </row>
        <row r="14">
          <cell r="A14">
            <v>168</v>
          </cell>
          <cell r="B14" t="str">
            <v>Dobanzi aferente imprum. si datoriilor asimilate</v>
          </cell>
          <cell r="C14">
            <v>0</v>
          </cell>
          <cell r="D14">
            <v>100950787991</v>
          </cell>
          <cell r="E14">
            <v>0</v>
          </cell>
          <cell r="F14">
            <v>-74831908894</v>
          </cell>
        </row>
        <row r="15">
          <cell r="A15">
            <v>1687</v>
          </cell>
          <cell r="B15" t="str">
            <v>Dobanzi afer. altor imprum. si datorii asimilate</v>
          </cell>
          <cell r="C15">
            <v>0</v>
          </cell>
          <cell r="D15">
            <v>100950787991</v>
          </cell>
          <cell r="E15">
            <v>0</v>
          </cell>
          <cell r="F15">
            <v>-74831908894</v>
          </cell>
        </row>
        <row r="16">
          <cell r="A16">
            <v>2</v>
          </cell>
          <cell r="B16" t="str">
            <v>Clasa 2</v>
          </cell>
          <cell r="C16">
            <v>93530224450.38</v>
          </cell>
          <cell r="D16">
            <v>33330869274.989998</v>
          </cell>
          <cell r="E16">
            <v>853521644</v>
          </cell>
          <cell r="F16">
            <v>780082481.4200001</v>
          </cell>
        </row>
        <row r="17">
          <cell r="A17">
            <v>203</v>
          </cell>
          <cell r="B17" t="str">
            <v>Cheltuieli de cercetare si dezvoltare</v>
          </cell>
          <cell r="C17">
            <v>2735900200</v>
          </cell>
          <cell r="D17">
            <v>0</v>
          </cell>
          <cell r="E17">
            <v>0</v>
          </cell>
          <cell r="F17">
            <v>0</v>
          </cell>
        </row>
        <row r="18">
          <cell r="A18">
            <v>211</v>
          </cell>
          <cell r="B18" t="str">
            <v>Terenuri</v>
          </cell>
          <cell r="C18">
            <v>1043748736</v>
          </cell>
          <cell r="D18">
            <v>0</v>
          </cell>
          <cell r="E18">
            <v>0</v>
          </cell>
          <cell r="F18">
            <v>0</v>
          </cell>
        </row>
        <row r="19">
          <cell r="A19">
            <v>2111</v>
          </cell>
          <cell r="B19" t="str">
            <v>Terenuri</v>
          </cell>
          <cell r="C19">
            <v>1043748736</v>
          </cell>
          <cell r="D19">
            <v>0</v>
          </cell>
          <cell r="E19">
            <v>0</v>
          </cell>
          <cell r="F19">
            <v>0</v>
          </cell>
        </row>
        <row r="20">
          <cell r="A20">
            <v>212</v>
          </cell>
          <cell r="B20" t="str">
            <v>Mijloace fixe</v>
          </cell>
          <cell r="C20">
            <v>79646142286.24</v>
          </cell>
          <cell r="D20">
            <v>0</v>
          </cell>
          <cell r="E20">
            <v>21520194</v>
          </cell>
          <cell r="F20">
            <v>0</v>
          </cell>
        </row>
        <row r="21">
          <cell r="A21">
            <v>2121</v>
          </cell>
          <cell r="B21" t="str">
            <v>Constructii</v>
          </cell>
          <cell r="C21">
            <v>8291394240.72</v>
          </cell>
          <cell r="D21">
            <v>0</v>
          </cell>
          <cell r="E21">
            <v>-24878606</v>
          </cell>
          <cell r="F21">
            <v>0</v>
          </cell>
        </row>
        <row r="22">
          <cell r="A22">
            <v>2122</v>
          </cell>
          <cell r="B22" t="str">
            <v>Echipamente tehnologice</v>
          </cell>
          <cell r="C22">
            <v>65504199020</v>
          </cell>
          <cell r="D22">
            <v>0</v>
          </cell>
          <cell r="E22">
            <v>46398800</v>
          </cell>
          <cell r="F22">
            <v>0</v>
          </cell>
        </row>
        <row r="23">
          <cell r="A23">
            <v>2123</v>
          </cell>
          <cell r="B23" t="str">
            <v>Aparate si instal.de masurare, control si regl.</v>
          </cell>
          <cell r="C23">
            <v>4622934627.83</v>
          </cell>
          <cell r="D23">
            <v>0</v>
          </cell>
          <cell r="E23">
            <v>0</v>
          </cell>
          <cell r="F23">
            <v>0</v>
          </cell>
        </row>
        <row r="24">
          <cell r="A24">
            <v>2124</v>
          </cell>
          <cell r="B24" t="str">
            <v>Mijloace de transport</v>
          </cell>
          <cell r="C24">
            <v>628377660</v>
          </cell>
          <cell r="D24">
            <v>0</v>
          </cell>
          <cell r="E24">
            <v>0</v>
          </cell>
          <cell r="F24">
            <v>0</v>
          </cell>
        </row>
        <row r="25">
          <cell r="A25">
            <v>2126</v>
          </cell>
          <cell r="B25" t="str">
            <v>Mobilier,aparatura birotica si alte active corp.</v>
          </cell>
          <cell r="C25">
            <v>599236737.69</v>
          </cell>
          <cell r="D25">
            <v>0</v>
          </cell>
          <cell r="E25">
            <v>0</v>
          </cell>
          <cell r="F25">
            <v>0</v>
          </cell>
        </row>
        <row r="26">
          <cell r="A26">
            <v>231</v>
          </cell>
          <cell r="B26" t="str">
            <v>Imobilizari corporale in curs</v>
          </cell>
          <cell r="C26">
            <v>10043908311.14</v>
          </cell>
          <cell r="D26">
            <v>0</v>
          </cell>
          <cell r="E26">
            <v>829796184</v>
          </cell>
          <cell r="F26">
            <v>46398800</v>
          </cell>
        </row>
        <row r="27">
          <cell r="A27">
            <v>267</v>
          </cell>
          <cell r="B27" t="str">
            <v>Creante imobilizate</v>
          </cell>
          <cell r="C27">
            <v>60524917</v>
          </cell>
          <cell r="D27">
            <v>0</v>
          </cell>
          <cell r="E27">
            <v>2205266</v>
          </cell>
          <cell r="F27">
            <v>0</v>
          </cell>
        </row>
        <row r="28">
          <cell r="A28">
            <v>2677</v>
          </cell>
          <cell r="B28" t="str">
            <v>Alte creante imobilizate</v>
          </cell>
          <cell r="C28">
            <v>60524917</v>
          </cell>
          <cell r="D28">
            <v>0</v>
          </cell>
          <cell r="E28">
            <v>2205266</v>
          </cell>
          <cell r="F28">
            <v>0</v>
          </cell>
        </row>
        <row r="29">
          <cell r="A29">
            <v>280</v>
          </cell>
          <cell r="B29" t="str">
            <v>Amortizari privind imobilizarile necorporale</v>
          </cell>
          <cell r="C29">
            <v>0</v>
          </cell>
          <cell r="D29">
            <v>1264100786.46</v>
          </cell>
          <cell r="E29">
            <v>0</v>
          </cell>
          <cell r="F29">
            <v>75989628.06</v>
          </cell>
        </row>
        <row r="30">
          <cell r="A30">
            <v>2803</v>
          </cell>
          <cell r="B30" t="str">
            <v>Amortizarea chelt. de cercetare si dezvoltare</v>
          </cell>
          <cell r="C30">
            <v>0</v>
          </cell>
          <cell r="D30">
            <v>1264100786.46</v>
          </cell>
          <cell r="E30">
            <v>0</v>
          </cell>
          <cell r="F30">
            <v>75989628.06</v>
          </cell>
        </row>
        <row r="31">
          <cell r="A31">
            <v>281</v>
          </cell>
          <cell r="B31" t="str">
            <v>Amortizari privind imobilizarile corporale</v>
          </cell>
          <cell r="C31">
            <v>0</v>
          </cell>
          <cell r="D31">
            <v>32066768488.53</v>
          </cell>
          <cell r="E31">
            <v>0</v>
          </cell>
          <cell r="F31">
            <v>657694053.36</v>
          </cell>
        </row>
        <row r="32">
          <cell r="A32">
            <v>2811</v>
          </cell>
          <cell r="B32" t="str">
            <v>Amortizarea constructiilor</v>
          </cell>
          <cell r="C32">
            <v>0</v>
          </cell>
          <cell r="D32">
            <v>1267809266.65</v>
          </cell>
          <cell r="E32">
            <v>0</v>
          </cell>
          <cell r="F32">
            <v>23896187.7</v>
          </cell>
        </row>
        <row r="33">
          <cell r="A33">
            <v>2812</v>
          </cell>
          <cell r="B33" t="str">
            <v>Amortizarea echipamentelor tehnologice (masini,utilaje si instalatii de lucru)</v>
          </cell>
          <cell r="C33">
            <v>0</v>
          </cell>
          <cell r="D33">
            <v>27035600092.92</v>
          </cell>
          <cell r="E33">
            <v>0</v>
          </cell>
          <cell r="F33">
            <v>548367038.07</v>
          </cell>
        </row>
        <row r="34">
          <cell r="A34">
            <v>2813</v>
          </cell>
          <cell r="B34" t="str">
            <v>Amortizarea aparatelor si instalatiilor de masurare, control si reglare</v>
          </cell>
          <cell r="C34">
            <v>0</v>
          </cell>
          <cell r="D34">
            <v>3456048294.1</v>
          </cell>
          <cell r="E34">
            <v>0</v>
          </cell>
          <cell r="F34">
            <v>72339490.15</v>
          </cell>
        </row>
        <row r="35">
          <cell r="A35">
            <v>2814</v>
          </cell>
          <cell r="B35" t="str">
            <v>Amortizarea mijloacelor de transport</v>
          </cell>
          <cell r="C35">
            <v>0</v>
          </cell>
          <cell r="D35">
            <v>191138403.68</v>
          </cell>
          <cell r="E35">
            <v>0</v>
          </cell>
          <cell r="F35">
            <v>8822452.38</v>
          </cell>
        </row>
        <row r="36">
          <cell r="A36">
            <v>2816</v>
          </cell>
          <cell r="B36" t="str">
            <v>Amortizarea mobilierului, aparaturii birotice, ec. de protectie si altor active corporale</v>
          </cell>
          <cell r="C36">
            <v>0</v>
          </cell>
          <cell r="D36">
            <v>116172431.18</v>
          </cell>
          <cell r="E36">
            <v>0</v>
          </cell>
          <cell r="F36">
            <v>4268885.06</v>
          </cell>
        </row>
        <row r="37">
          <cell r="A37">
            <v>3</v>
          </cell>
          <cell r="B37" t="str">
            <v>Clasa 3</v>
          </cell>
          <cell r="C37">
            <v>11164523613.82</v>
          </cell>
          <cell r="D37">
            <v>978812367.23</v>
          </cell>
          <cell r="E37">
            <v>20311585708.4</v>
          </cell>
          <cell r="F37">
            <v>17841051575.67</v>
          </cell>
        </row>
        <row r="38">
          <cell r="A38">
            <v>301</v>
          </cell>
          <cell r="B38" t="str">
            <v>Materiale consumabile</v>
          </cell>
          <cell r="C38">
            <v>3917616517.8899994</v>
          </cell>
          <cell r="D38">
            <v>0</v>
          </cell>
          <cell r="E38">
            <v>1129605396.4</v>
          </cell>
          <cell r="F38">
            <v>1319058421.6799998</v>
          </cell>
        </row>
        <row r="39">
          <cell r="A39">
            <v>3011</v>
          </cell>
          <cell r="B39" t="str">
            <v>Materiale auxiliare</v>
          </cell>
          <cell r="C39">
            <v>8922924.76</v>
          </cell>
          <cell r="D39">
            <v>0</v>
          </cell>
          <cell r="E39">
            <v>0</v>
          </cell>
          <cell r="F39">
            <v>2718112.46</v>
          </cell>
        </row>
        <row r="40">
          <cell r="A40">
            <v>3012</v>
          </cell>
          <cell r="B40" t="str">
            <v>Combustibil</v>
          </cell>
          <cell r="C40">
            <v>67897537.46</v>
          </cell>
          <cell r="D40">
            <v>0</v>
          </cell>
          <cell r="E40">
            <v>94464916</v>
          </cell>
          <cell r="F40">
            <v>38621036</v>
          </cell>
        </row>
        <row r="41">
          <cell r="A41">
            <v>3014</v>
          </cell>
          <cell r="B41" t="str">
            <v>Piese de schimb</v>
          </cell>
          <cell r="C41">
            <v>2251109771.12</v>
          </cell>
          <cell r="D41">
            <v>0</v>
          </cell>
          <cell r="E41">
            <v>540408413</v>
          </cell>
          <cell r="F41">
            <v>512105497.91</v>
          </cell>
        </row>
        <row r="42">
          <cell r="A42">
            <v>3018</v>
          </cell>
          <cell r="B42" t="str">
            <v>Alte materiale consumabile</v>
          </cell>
          <cell r="C42">
            <v>1589686284.55</v>
          </cell>
          <cell r="D42">
            <v>0</v>
          </cell>
          <cell r="E42">
            <v>494732067.4</v>
          </cell>
          <cell r="F42">
            <v>765613775.31</v>
          </cell>
        </row>
        <row r="43">
          <cell r="A43">
            <v>321</v>
          </cell>
          <cell r="B43" t="str">
            <v>Obiecte de inventar</v>
          </cell>
          <cell r="C43">
            <v>1481564585.93</v>
          </cell>
          <cell r="D43">
            <v>0</v>
          </cell>
          <cell r="E43">
            <v>166035571</v>
          </cell>
          <cell r="F43">
            <v>0</v>
          </cell>
        </row>
        <row r="44">
          <cell r="A44">
            <v>322</v>
          </cell>
          <cell r="B44" t="str">
            <v>Uzura obiectelor de inventar</v>
          </cell>
          <cell r="C44">
            <v>0</v>
          </cell>
          <cell r="D44">
            <v>914686999.23</v>
          </cell>
          <cell r="E44">
            <v>0</v>
          </cell>
          <cell r="F44">
            <v>29859025.99</v>
          </cell>
        </row>
        <row r="45">
          <cell r="A45">
            <v>331</v>
          </cell>
          <cell r="B45" t="str">
            <v>Produse in curs de executie</v>
          </cell>
          <cell r="C45">
            <v>0</v>
          </cell>
          <cell r="D45">
            <v>0</v>
          </cell>
          <cell r="E45">
            <v>3940525866</v>
          </cell>
          <cell r="F45">
            <v>0</v>
          </cell>
        </row>
        <row r="46">
          <cell r="A46">
            <v>345</v>
          </cell>
          <cell r="B46" t="str">
            <v>Produse finite</v>
          </cell>
          <cell r="C46">
            <v>5325830704</v>
          </cell>
          <cell r="D46">
            <v>0</v>
          </cell>
          <cell r="E46">
            <v>14916208775</v>
          </cell>
          <cell r="F46">
            <v>16367400881</v>
          </cell>
        </row>
        <row r="47">
          <cell r="A47">
            <v>371</v>
          </cell>
          <cell r="B47" t="str">
            <v>Marfuri</v>
          </cell>
          <cell r="C47">
            <v>439511806</v>
          </cell>
          <cell r="D47">
            <v>0</v>
          </cell>
          <cell r="E47">
            <v>178360744</v>
          </cell>
          <cell r="F47">
            <v>105897653</v>
          </cell>
        </row>
        <row r="48">
          <cell r="A48">
            <v>378</v>
          </cell>
          <cell r="B48" t="str">
            <v>Diferente de pret la marfuri</v>
          </cell>
          <cell r="C48">
            <v>0</v>
          </cell>
          <cell r="D48">
            <v>64125368</v>
          </cell>
          <cell r="E48">
            <v>-19150644</v>
          </cell>
          <cell r="F48">
            <v>18835594</v>
          </cell>
        </row>
        <row r="49">
          <cell r="A49">
            <v>4</v>
          </cell>
          <cell r="B49" t="str">
            <v>Clasa 4</v>
          </cell>
          <cell r="C49">
            <v>117900690075.69</v>
          </cell>
          <cell r="D49">
            <v>70855209641.47</v>
          </cell>
          <cell r="E49">
            <v>-71322002048.76001</v>
          </cell>
          <cell r="F49">
            <v>324837189.0000019</v>
          </cell>
        </row>
        <row r="50">
          <cell r="A50">
            <v>401</v>
          </cell>
          <cell r="B50" t="str">
            <v>Furnizori</v>
          </cell>
          <cell r="C50">
            <v>0</v>
          </cell>
          <cell r="D50">
            <v>15324672700.39</v>
          </cell>
          <cell r="E50">
            <v>3059877960</v>
          </cell>
          <cell r="F50">
            <v>-6473210994.12</v>
          </cell>
        </row>
        <row r="51">
          <cell r="A51">
            <v>404</v>
          </cell>
          <cell r="B51" t="str">
            <v>Furnizori de imobilizari</v>
          </cell>
          <cell r="C51">
            <v>0</v>
          </cell>
          <cell r="D51">
            <v>31593300080.27</v>
          </cell>
          <cell r="E51">
            <v>3290070374</v>
          </cell>
          <cell r="F51">
            <v>-21410801597</v>
          </cell>
        </row>
        <row r="52">
          <cell r="A52">
            <v>408</v>
          </cell>
          <cell r="B52" t="str">
            <v>Furnizori-facturi nesosite</v>
          </cell>
          <cell r="C52">
            <v>0</v>
          </cell>
          <cell r="D52">
            <v>63982116</v>
          </cell>
          <cell r="E52">
            <v>0</v>
          </cell>
          <cell r="F52">
            <v>6663349</v>
          </cell>
        </row>
        <row r="53">
          <cell r="A53">
            <v>409</v>
          </cell>
          <cell r="B53" t="str">
            <v>Furnizori-debitori</v>
          </cell>
          <cell r="C53">
            <v>1034653266</v>
          </cell>
          <cell r="D53">
            <v>0</v>
          </cell>
          <cell r="E53">
            <v>161487240</v>
          </cell>
          <cell r="F53">
            <v>899672858</v>
          </cell>
        </row>
        <row r="54">
          <cell r="A54">
            <v>411</v>
          </cell>
          <cell r="B54" t="str">
            <v>Clienti</v>
          </cell>
          <cell r="C54">
            <v>5610914764.62</v>
          </cell>
          <cell r="D54">
            <v>0</v>
          </cell>
          <cell r="E54">
            <v>16760716388</v>
          </cell>
          <cell r="F54">
            <v>10901811320.880001</v>
          </cell>
        </row>
        <row r="55">
          <cell r="A55">
            <v>421</v>
          </cell>
          <cell r="B55" t="str">
            <v>Personal-remuneratii datorate</v>
          </cell>
          <cell r="C55">
            <v>0</v>
          </cell>
          <cell r="D55">
            <v>1036562638</v>
          </cell>
          <cell r="E55">
            <v>4950562042</v>
          </cell>
          <cell r="F55">
            <v>5954217537</v>
          </cell>
        </row>
        <row r="56">
          <cell r="A56">
            <v>423</v>
          </cell>
          <cell r="B56" t="str">
            <v>Personal-ajut. mat.datorate</v>
          </cell>
          <cell r="C56">
            <v>0</v>
          </cell>
          <cell r="D56">
            <v>0</v>
          </cell>
          <cell r="E56">
            <v>7600000</v>
          </cell>
          <cell r="F56">
            <v>7600000</v>
          </cell>
        </row>
        <row r="57">
          <cell r="A57">
            <v>425</v>
          </cell>
          <cell r="B57" t="str">
            <v>Avansuri acordate personalului</v>
          </cell>
          <cell r="C57">
            <v>0</v>
          </cell>
          <cell r="D57">
            <v>0</v>
          </cell>
          <cell r="E57">
            <v>2009307541</v>
          </cell>
          <cell r="F57">
            <v>2009307541</v>
          </cell>
        </row>
        <row r="58">
          <cell r="A58">
            <v>426</v>
          </cell>
          <cell r="B58" t="str">
            <v>Drepturi de pers.neridicate</v>
          </cell>
          <cell r="C58">
            <v>0</v>
          </cell>
          <cell r="D58">
            <v>7808033</v>
          </cell>
          <cell r="E58">
            <v>2527634</v>
          </cell>
          <cell r="F58">
            <v>5389960</v>
          </cell>
        </row>
        <row r="59">
          <cell r="A59">
            <v>427</v>
          </cell>
          <cell r="B59" t="str">
            <v>Retineri din remun.datorate tertilor</v>
          </cell>
          <cell r="C59">
            <v>0</v>
          </cell>
          <cell r="D59">
            <v>176688024</v>
          </cell>
          <cell r="E59">
            <v>600311235</v>
          </cell>
          <cell r="F59">
            <v>620039463</v>
          </cell>
        </row>
        <row r="60">
          <cell r="A60">
            <v>428</v>
          </cell>
          <cell r="B60" t="str">
            <v>Alte datorii si creante in legatura cu personalul</v>
          </cell>
          <cell r="C60">
            <v>491175569</v>
          </cell>
          <cell r="D60">
            <v>0</v>
          </cell>
          <cell r="E60">
            <v>6197325</v>
          </cell>
          <cell r="F60">
            <v>472231802</v>
          </cell>
        </row>
        <row r="61">
          <cell r="A61">
            <v>4282</v>
          </cell>
          <cell r="B61" t="str">
            <v>Alte creante in legatura cu personalul</v>
          </cell>
          <cell r="C61">
            <v>491175569</v>
          </cell>
          <cell r="D61">
            <v>0</v>
          </cell>
          <cell r="E61">
            <v>6197325</v>
          </cell>
          <cell r="F61">
            <v>472231802</v>
          </cell>
        </row>
        <row r="62">
          <cell r="A62">
            <v>431</v>
          </cell>
          <cell r="B62" t="str">
            <v>Asigurari sociale</v>
          </cell>
          <cell r="C62">
            <v>0</v>
          </cell>
          <cell r="D62">
            <v>1704670354</v>
          </cell>
          <cell r="E62">
            <v>2046668254</v>
          </cell>
          <cell r="F62">
            <v>2776079102</v>
          </cell>
        </row>
        <row r="63">
          <cell r="A63">
            <v>4311</v>
          </cell>
          <cell r="B63" t="str">
            <v>Contributia unitatii la asig.sociale</v>
          </cell>
          <cell r="C63">
            <v>0</v>
          </cell>
          <cell r="D63">
            <v>1495979369</v>
          </cell>
          <cell r="E63">
            <v>1837977269</v>
          </cell>
          <cell r="F63">
            <v>2535392078</v>
          </cell>
        </row>
        <row r="64">
          <cell r="A64">
            <v>4312</v>
          </cell>
          <cell r="B64" t="str">
            <v>Contributia pers.pentru pensia suplim.</v>
          </cell>
          <cell r="C64">
            <v>0</v>
          </cell>
          <cell r="D64">
            <v>208690985</v>
          </cell>
          <cell r="E64">
            <v>208690985</v>
          </cell>
          <cell r="F64">
            <v>240687024</v>
          </cell>
        </row>
        <row r="65">
          <cell r="A65">
            <v>437</v>
          </cell>
          <cell r="B65" t="str">
            <v>Ajutor de somaj</v>
          </cell>
          <cell r="C65">
            <v>0</v>
          </cell>
          <cell r="D65">
            <v>232634662</v>
          </cell>
          <cell r="E65">
            <v>244805808</v>
          </cell>
          <cell r="F65">
            <v>328505750</v>
          </cell>
        </row>
        <row r="66">
          <cell r="A66">
            <v>4371</v>
          </cell>
          <cell r="B66" t="str">
            <v>Contributia unitatii la fondul de somaj</v>
          </cell>
          <cell r="C66">
            <v>0</v>
          </cell>
          <cell r="D66">
            <v>196590797</v>
          </cell>
          <cell r="E66">
            <v>208761943</v>
          </cell>
          <cell r="F66">
            <v>286933522</v>
          </cell>
        </row>
        <row r="67">
          <cell r="A67">
            <v>4372</v>
          </cell>
          <cell r="B67" t="str">
            <v>Contrib.personalului la fondul de somaj</v>
          </cell>
          <cell r="C67">
            <v>0</v>
          </cell>
          <cell r="D67">
            <v>36043865</v>
          </cell>
          <cell r="E67">
            <v>36043865</v>
          </cell>
          <cell r="F67">
            <v>41572228</v>
          </cell>
        </row>
        <row r="68">
          <cell r="A68">
            <v>441</v>
          </cell>
          <cell r="B68" t="str">
            <v>Impozitul pe profit</v>
          </cell>
          <cell r="C68">
            <v>0</v>
          </cell>
          <cell r="D68">
            <v>431700472</v>
          </cell>
          <cell r="E68">
            <v>920006695</v>
          </cell>
          <cell r="F68">
            <v>491367177</v>
          </cell>
        </row>
        <row r="69">
          <cell r="A69">
            <v>442</v>
          </cell>
          <cell r="B69" t="str">
            <v>T.V.A.</v>
          </cell>
          <cell r="C69">
            <v>1665014880.89</v>
          </cell>
          <cell r="D69">
            <v>0</v>
          </cell>
          <cell r="E69">
            <v>1157676327.36</v>
          </cell>
          <cell r="F69">
            <v>1866335462.1799998</v>
          </cell>
        </row>
        <row r="70">
          <cell r="A70">
            <v>4424</v>
          </cell>
          <cell r="B70" t="str">
            <v>TVA de recuperat</v>
          </cell>
          <cell r="C70">
            <v>1196573190.89</v>
          </cell>
          <cell r="D70">
            <v>0</v>
          </cell>
          <cell r="E70">
            <v>552080553.18</v>
          </cell>
          <cell r="F70">
            <v>1196573161</v>
          </cell>
        </row>
        <row r="71">
          <cell r="A71">
            <v>4426</v>
          </cell>
          <cell r="B71" t="str">
            <v>TVA deductibila</v>
          </cell>
          <cell r="C71">
            <v>0</v>
          </cell>
          <cell r="D71">
            <v>0</v>
          </cell>
          <cell r="E71">
            <v>578443337.18</v>
          </cell>
          <cell r="F71">
            <v>578443337.18</v>
          </cell>
        </row>
        <row r="72">
          <cell r="A72">
            <v>4427</v>
          </cell>
          <cell r="B72" t="str">
            <v>TVA colectata</v>
          </cell>
          <cell r="C72">
            <v>0</v>
          </cell>
          <cell r="D72">
            <v>0</v>
          </cell>
          <cell r="E72">
            <v>26362784</v>
          </cell>
          <cell r="F72">
            <v>26362784</v>
          </cell>
        </row>
        <row r="73">
          <cell r="A73">
            <v>4428</v>
          </cell>
          <cell r="B73" t="str">
            <v>TVA neexigibila</v>
          </cell>
          <cell r="C73">
            <v>468441690</v>
          </cell>
          <cell r="D73">
            <v>0</v>
          </cell>
          <cell r="E73">
            <v>789653</v>
          </cell>
          <cell r="F73">
            <v>64956180</v>
          </cell>
        </row>
        <row r="74">
          <cell r="A74">
            <v>444</v>
          </cell>
          <cell r="B74" t="str">
            <v>Impozitul pe salarii</v>
          </cell>
          <cell r="C74">
            <v>0</v>
          </cell>
          <cell r="D74">
            <v>370983591</v>
          </cell>
          <cell r="E74">
            <v>370983591</v>
          </cell>
          <cell r="F74">
            <v>557004671</v>
          </cell>
        </row>
        <row r="75">
          <cell r="A75">
            <v>446</v>
          </cell>
          <cell r="B75" t="str">
            <v>Alte imp.taxe si varsam.</v>
          </cell>
          <cell r="C75">
            <v>0</v>
          </cell>
          <cell r="D75">
            <v>0</v>
          </cell>
          <cell r="E75">
            <v>187122547</v>
          </cell>
          <cell r="F75">
            <v>187122597</v>
          </cell>
        </row>
        <row r="76">
          <cell r="A76">
            <v>447</v>
          </cell>
          <cell r="B76" t="str">
            <v>Fonduri speciale</v>
          </cell>
          <cell r="C76">
            <v>0</v>
          </cell>
          <cell r="D76">
            <v>284178916</v>
          </cell>
          <cell r="E76">
            <v>284178916</v>
          </cell>
          <cell r="F76">
            <v>362734405</v>
          </cell>
        </row>
        <row r="77">
          <cell r="A77">
            <v>448</v>
          </cell>
          <cell r="B77" t="str">
            <v>Alte datorii si creante cu bugetul statului</v>
          </cell>
          <cell r="C77">
            <v>0</v>
          </cell>
          <cell r="D77">
            <v>0</v>
          </cell>
          <cell r="E77">
            <v>0</v>
          </cell>
          <cell r="F77">
            <v>292427</v>
          </cell>
        </row>
        <row r="78">
          <cell r="A78">
            <v>4481</v>
          </cell>
          <cell r="B78" t="str">
            <v>Alte datorii fata de bugetul statului</v>
          </cell>
          <cell r="C78">
            <v>0</v>
          </cell>
          <cell r="D78">
            <v>0</v>
          </cell>
          <cell r="E78">
            <v>0</v>
          </cell>
          <cell r="F78">
            <v>292427</v>
          </cell>
        </row>
        <row r="79">
          <cell r="A79">
            <v>457</v>
          </cell>
          <cell r="B79" t="str">
            <v>Dividente de plata</v>
          </cell>
          <cell r="C79">
            <v>0</v>
          </cell>
          <cell r="D79">
            <v>18573258026</v>
          </cell>
          <cell r="E79">
            <v>0</v>
          </cell>
          <cell r="F79">
            <v>0</v>
          </cell>
        </row>
        <row r="80">
          <cell r="A80">
            <v>461</v>
          </cell>
          <cell r="B80" t="str">
            <v>Debitori diversi</v>
          </cell>
          <cell r="C80">
            <v>132300411</v>
          </cell>
          <cell r="D80">
            <v>0</v>
          </cell>
          <cell r="E80">
            <v>51832406.88</v>
          </cell>
          <cell r="F80">
            <v>55677004</v>
          </cell>
        </row>
        <row r="81">
          <cell r="A81">
            <v>462</v>
          </cell>
          <cell r="B81" t="str">
            <v>Creditori diversi</v>
          </cell>
          <cell r="C81">
            <v>0</v>
          </cell>
          <cell r="D81">
            <v>702472725.81</v>
          </cell>
          <cell r="E81">
            <v>173848113</v>
          </cell>
          <cell r="F81">
            <v>940807714.06</v>
          </cell>
        </row>
        <row r="82">
          <cell r="A82">
            <v>471</v>
          </cell>
          <cell r="B82" t="str">
            <v>Cheltuieli inregistrate in avans</v>
          </cell>
          <cell r="C82">
            <v>299527875.18</v>
          </cell>
          <cell r="D82">
            <v>0</v>
          </cell>
          <cell r="E82">
            <v>1059320863</v>
          </cell>
          <cell r="F82">
            <v>118286943</v>
          </cell>
        </row>
        <row r="83">
          <cell r="A83">
            <v>476</v>
          </cell>
          <cell r="B83" t="str">
            <v>Diferente de conversie-activ</v>
          </cell>
          <cell r="C83">
            <v>108667103309</v>
          </cell>
          <cell r="D83">
            <v>0</v>
          </cell>
          <cell r="E83">
            <v>-108667103309</v>
          </cell>
          <cell r="F83">
            <v>0</v>
          </cell>
        </row>
        <row r="84">
          <cell r="A84">
            <v>477</v>
          </cell>
          <cell r="B84" t="str">
            <v>Diferente de conversie-pasiv</v>
          </cell>
          <cell r="C84">
            <v>0</v>
          </cell>
          <cell r="D84">
            <v>352297303</v>
          </cell>
          <cell r="E84">
            <v>0</v>
          </cell>
          <cell r="F84">
            <v>-352297303</v>
          </cell>
        </row>
        <row r="85">
          <cell r="A85">
            <v>5</v>
          </cell>
          <cell r="B85" t="str">
            <v>Clasa 5</v>
          </cell>
          <cell r="C85">
            <v>11120047794.66</v>
          </cell>
          <cell r="D85">
            <v>0</v>
          </cell>
          <cell r="E85">
            <v>35533777012.93</v>
          </cell>
          <cell r="F85">
            <v>39032201281</v>
          </cell>
        </row>
        <row r="86">
          <cell r="A86">
            <v>512</v>
          </cell>
          <cell r="B86" t="str">
            <v>Conturi curente la banci</v>
          </cell>
          <cell r="C86">
            <v>10893825291.66</v>
          </cell>
          <cell r="D86">
            <v>0</v>
          </cell>
          <cell r="E86">
            <v>21446426479.93</v>
          </cell>
          <cell r="F86">
            <v>25174810904</v>
          </cell>
        </row>
        <row r="87">
          <cell r="A87">
            <v>5121</v>
          </cell>
          <cell r="B87" t="str">
            <v>Conturi la banci in lei</v>
          </cell>
          <cell r="C87">
            <v>766749221.22</v>
          </cell>
          <cell r="D87">
            <v>0</v>
          </cell>
          <cell r="E87">
            <v>11259817894.93</v>
          </cell>
          <cell r="F87">
            <v>10282987010</v>
          </cell>
        </row>
        <row r="88">
          <cell r="A88">
            <v>5124</v>
          </cell>
          <cell r="B88" t="str">
            <v>Conturi la banci in devize</v>
          </cell>
          <cell r="C88">
            <v>9998732068.1</v>
          </cell>
          <cell r="D88">
            <v>0</v>
          </cell>
          <cell r="E88">
            <v>10155391277</v>
          </cell>
          <cell r="F88">
            <v>14887047884</v>
          </cell>
        </row>
        <row r="89">
          <cell r="A89">
            <v>5126</v>
          </cell>
          <cell r="B89" t="str">
            <v>Carnete de cecuri cu limita de suma</v>
          </cell>
          <cell r="C89">
            <v>128344002.34</v>
          </cell>
          <cell r="D89">
            <v>0</v>
          </cell>
          <cell r="E89">
            <v>31217308</v>
          </cell>
          <cell r="F89">
            <v>4776010</v>
          </cell>
        </row>
        <row r="90">
          <cell r="A90">
            <v>531</v>
          </cell>
          <cell r="B90" t="str">
            <v>Casa</v>
          </cell>
          <cell r="C90">
            <v>13671303</v>
          </cell>
          <cell r="D90">
            <v>0</v>
          </cell>
          <cell r="E90">
            <v>1690850381</v>
          </cell>
          <cell r="F90">
            <v>1671641722</v>
          </cell>
        </row>
        <row r="91">
          <cell r="A91">
            <v>5311</v>
          </cell>
          <cell r="B91" t="str">
            <v>Casa in lei</v>
          </cell>
          <cell r="C91">
            <v>13671303</v>
          </cell>
          <cell r="D91">
            <v>0</v>
          </cell>
          <cell r="E91">
            <v>1524212881</v>
          </cell>
          <cell r="F91">
            <v>1505004222</v>
          </cell>
        </row>
        <row r="92">
          <cell r="A92">
            <v>5314</v>
          </cell>
          <cell r="B92" t="str">
            <v>Casa in devize</v>
          </cell>
          <cell r="C92">
            <v>0</v>
          </cell>
          <cell r="D92">
            <v>0</v>
          </cell>
          <cell r="E92">
            <v>166637500</v>
          </cell>
          <cell r="F92">
            <v>166637500</v>
          </cell>
        </row>
        <row r="93">
          <cell r="A93">
            <v>542</v>
          </cell>
          <cell r="B93" t="str">
            <v>Avansuri de trezorerie</v>
          </cell>
          <cell r="C93">
            <v>212551200</v>
          </cell>
          <cell r="D93">
            <v>0</v>
          </cell>
          <cell r="E93">
            <v>564699730</v>
          </cell>
          <cell r="F93">
            <v>353948233</v>
          </cell>
        </row>
        <row r="94">
          <cell r="A94">
            <v>581</v>
          </cell>
          <cell r="B94" t="str">
            <v>Viramente interne</v>
          </cell>
          <cell r="C94">
            <v>0</v>
          </cell>
          <cell r="D94">
            <v>0</v>
          </cell>
          <cell r="E94">
            <v>11831800422</v>
          </cell>
          <cell r="F94">
            <v>11831800422</v>
          </cell>
        </row>
        <row r="95">
          <cell r="A95">
            <v>6</v>
          </cell>
          <cell r="B95" t="str">
            <v>Clasa 6</v>
          </cell>
          <cell r="C95">
            <v>0</v>
          </cell>
          <cell r="D95">
            <v>0</v>
          </cell>
          <cell r="E95">
            <v>17165575742.57</v>
          </cell>
          <cell r="F95">
            <v>17165575742.57</v>
          </cell>
        </row>
        <row r="96">
          <cell r="A96">
            <v>600</v>
          </cell>
          <cell r="B96" t="str">
            <v>Cheltuieli cu materiile prime</v>
          </cell>
          <cell r="C96">
            <v>0</v>
          </cell>
          <cell r="D96">
            <v>0</v>
          </cell>
          <cell r="E96">
            <v>49372609</v>
          </cell>
          <cell r="F96">
            <v>49372609</v>
          </cell>
        </row>
        <row r="97">
          <cell r="A97">
            <v>601</v>
          </cell>
          <cell r="B97" t="str">
            <v>Cheltuieli cu materiale consumabile</v>
          </cell>
          <cell r="C97">
            <v>0</v>
          </cell>
          <cell r="D97">
            <v>0</v>
          </cell>
          <cell r="E97">
            <v>1425153125.1</v>
          </cell>
          <cell r="F97">
            <v>1425153125.1</v>
          </cell>
        </row>
        <row r="98">
          <cell r="A98">
            <v>6011</v>
          </cell>
          <cell r="B98" t="str">
            <v>Cheltuieli cu materialele auxiliare</v>
          </cell>
          <cell r="C98">
            <v>0</v>
          </cell>
          <cell r="D98">
            <v>0</v>
          </cell>
          <cell r="E98">
            <v>2718112.46</v>
          </cell>
          <cell r="F98">
            <v>2718112.46</v>
          </cell>
        </row>
        <row r="99">
          <cell r="A99">
            <v>6012</v>
          </cell>
          <cell r="B99" t="str">
            <v>Cheltuieli privind combustibilii</v>
          </cell>
          <cell r="C99">
            <v>0</v>
          </cell>
          <cell r="D99">
            <v>0</v>
          </cell>
          <cell r="E99">
            <v>55366289</v>
          </cell>
          <cell r="F99">
            <v>55366289</v>
          </cell>
        </row>
        <row r="100">
          <cell r="A100">
            <v>6014</v>
          </cell>
          <cell r="B100" t="str">
            <v>Cheltuieli privind piesele de schimb</v>
          </cell>
          <cell r="C100">
            <v>0</v>
          </cell>
          <cell r="D100">
            <v>0</v>
          </cell>
          <cell r="E100">
            <v>561374096.9100001</v>
          </cell>
          <cell r="F100">
            <v>561374096.9100001</v>
          </cell>
        </row>
        <row r="101">
          <cell r="A101">
            <v>6018</v>
          </cell>
          <cell r="B101" t="str">
            <v>Cheltuieli privind alte materiale consumabile</v>
          </cell>
          <cell r="C101">
            <v>0</v>
          </cell>
          <cell r="D101">
            <v>0</v>
          </cell>
          <cell r="E101">
            <v>805694626.7299999</v>
          </cell>
          <cell r="F101">
            <v>805694626.7299999</v>
          </cell>
        </row>
        <row r="102">
          <cell r="A102">
            <v>602</v>
          </cell>
          <cell r="B102" t="str">
            <v>Cheltuieli privind obiectele de inventar</v>
          </cell>
          <cell r="C102">
            <v>0</v>
          </cell>
          <cell r="D102">
            <v>0</v>
          </cell>
          <cell r="E102">
            <v>29859025.99</v>
          </cell>
          <cell r="F102">
            <v>29859025.99</v>
          </cell>
        </row>
        <row r="103">
          <cell r="A103">
            <v>604</v>
          </cell>
          <cell r="B103" t="str">
            <v>Cheltuieli privind materialele nestocate</v>
          </cell>
          <cell r="C103">
            <v>0</v>
          </cell>
          <cell r="D103">
            <v>0</v>
          </cell>
          <cell r="E103">
            <v>6591338</v>
          </cell>
          <cell r="F103">
            <v>6591338</v>
          </cell>
        </row>
        <row r="104">
          <cell r="A104">
            <v>605</v>
          </cell>
          <cell r="B104" t="str">
            <v>Cheltuieli privind energia si apa</v>
          </cell>
          <cell r="C104">
            <v>0</v>
          </cell>
          <cell r="D104">
            <v>0</v>
          </cell>
          <cell r="E104">
            <v>307873707</v>
          </cell>
          <cell r="F104">
            <v>307873707</v>
          </cell>
        </row>
        <row r="105">
          <cell r="A105">
            <v>607</v>
          </cell>
          <cell r="B105" t="str">
            <v>Cheltuieli privind marfurile</v>
          </cell>
          <cell r="C105">
            <v>0</v>
          </cell>
          <cell r="D105">
            <v>0</v>
          </cell>
          <cell r="E105">
            <v>77681355</v>
          </cell>
          <cell r="F105">
            <v>77681355</v>
          </cell>
        </row>
        <row r="106">
          <cell r="A106">
            <v>611</v>
          </cell>
          <cell r="B106" t="str">
            <v>Cheltuieli de intretinere si reparatii</v>
          </cell>
          <cell r="C106">
            <v>0</v>
          </cell>
          <cell r="D106">
            <v>0</v>
          </cell>
          <cell r="E106">
            <v>51400258</v>
          </cell>
          <cell r="F106">
            <v>51400258</v>
          </cell>
        </row>
        <row r="107">
          <cell r="A107">
            <v>612</v>
          </cell>
          <cell r="B107" t="str">
            <v>Chelt.cu redev.loc.de gest.si chiriile</v>
          </cell>
          <cell r="C107">
            <v>0</v>
          </cell>
          <cell r="D107">
            <v>0</v>
          </cell>
          <cell r="E107">
            <v>69605316</v>
          </cell>
          <cell r="F107">
            <v>69605316</v>
          </cell>
        </row>
        <row r="108">
          <cell r="A108">
            <v>613</v>
          </cell>
          <cell r="B108" t="str">
            <v>Cheltuieli cu primele de asigurare</v>
          </cell>
          <cell r="C108">
            <v>0</v>
          </cell>
          <cell r="D108">
            <v>0</v>
          </cell>
          <cell r="E108">
            <v>119614268</v>
          </cell>
          <cell r="F108">
            <v>119614268</v>
          </cell>
        </row>
        <row r="109">
          <cell r="A109">
            <v>621</v>
          </cell>
          <cell r="B109" t="str">
            <v>Cheltuieli cu colaboratorii</v>
          </cell>
          <cell r="C109">
            <v>0</v>
          </cell>
          <cell r="D109">
            <v>0</v>
          </cell>
          <cell r="E109">
            <v>64231492</v>
          </cell>
          <cell r="F109">
            <v>64231492</v>
          </cell>
        </row>
        <row r="110">
          <cell r="A110">
            <v>622</v>
          </cell>
          <cell r="B110" t="str">
            <v>Cheltuieli privind comisioanele si onorariile</v>
          </cell>
          <cell r="C110">
            <v>0</v>
          </cell>
          <cell r="D110">
            <v>0</v>
          </cell>
          <cell r="E110">
            <v>1384146729</v>
          </cell>
          <cell r="F110">
            <v>1384146729</v>
          </cell>
        </row>
        <row r="111">
          <cell r="A111">
            <v>623</v>
          </cell>
          <cell r="B111" t="str">
            <v>Cheltuieli de protocol, reclama si publicitate</v>
          </cell>
          <cell r="C111">
            <v>0</v>
          </cell>
          <cell r="D111">
            <v>0</v>
          </cell>
          <cell r="E111">
            <v>17910521</v>
          </cell>
          <cell r="F111">
            <v>17910521</v>
          </cell>
        </row>
        <row r="112">
          <cell r="A112">
            <v>625</v>
          </cell>
          <cell r="B112" t="str">
            <v>Cheltuieli cu deplasari, detasari si transferari</v>
          </cell>
          <cell r="C112">
            <v>0</v>
          </cell>
          <cell r="D112">
            <v>0</v>
          </cell>
          <cell r="E112">
            <v>8784232</v>
          </cell>
          <cell r="F112">
            <v>8784232</v>
          </cell>
        </row>
        <row r="113">
          <cell r="A113">
            <v>626</v>
          </cell>
          <cell r="B113" t="str">
            <v>Cheltuieli postale si taxe de telecomunicatii</v>
          </cell>
          <cell r="C113">
            <v>0</v>
          </cell>
          <cell r="D113">
            <v>0</v>
          </cell>
          <cell r="E113">
            <v>38318394</v>
          </cell>
          <cell r="F113">
            <v>38318394</v>
          </cell>
        </row>
        <row r="114">
          <cell r="A114">
            <v>627</v>
          </cell>
          <cell r="B114" t="str">
            <v>Cheltuieli cu serviciile bancare si asimilate</v>
          </cell>
          <cell r="C114">
            <v>0</v>
          </cell>
          <cell r="D114">
            <v>0</v>
          </cell>
          <cell r="E114">
            <v>46047335.06</v>
          </cell>
          <cell r="F114">
            <v>46047335.06</v>
          </cell>
        </row>
        <row r="115">
          <cell r="A115">
            <v>628</v>
          </cell>
          <cell r="B115" t="str">
            <v>Alte cheltuieli cu serviciile executate de terti</v>
          </cell>
          <cell r="C115">
            <v>0</v>
          </cell>
          <cell r="D115">
            <v>0</v>
          </cell>
          <cell r="E115">
            <v>100442588</v>
          </cell>
          <cell r="F115">
            <v>100442588</v>
          </cell>
        </row>
        <row r="116">
          <cell r="A116">
            <v>635</v>
          </cell>
          <cell r="B116" t="str">
            <v>Cheltuieli cu alte impoz.taxe si vars.asimilate</v>
          </cell>
          <cell r="C116">
            <v>0</v>
          </cell>
          <cell r="D116">
            <v>0</v>
          </cell>
          <cell r="E116">
            <v>458633684</v>
          </cell>
          <cell r="F116">
            <v>458633684</v>
          </cell>
        </row>
        <row r="117">
          <cell r="A117">
            <v>641</v>
          </cell>
          <cell r="B117" t="str">
            <v>Cheltuieli cu remuneratiile personalului</v>
          </cell>
          <cell r="C117">
            <v>0</v>
          </cell>
          <cell r="D117">
            <v>0</v>
          </cell>
          <cell r="E117">
            <v>5730814541</v>
          </cell>
          <cell r="F117">
            <v>5730814541</v>
          </cell>
        </row>
        <row r="118">
          <cell r="A118">
            <v>645</v>
          </cell>
          <cell r="B118" t="str">
            <v>Cheltuieliprivind asigurarile si protect. sociala</v>
          </cell>
          <cell r="C118">
            <v>0</v>
          </cell>
          <cell r="D118">
            <v>0</v>
          </cell>
          <cell r="E118">
            <v>2403266422</v>
          </cell>
          <cell r="F118">
            <v>2403266422</v>
          </cell>
        </row>
        <row r="119">
          <cell r="A119">
            <v>6451</v>
          </cell>
          <cell r="B119" t="str">
            <v>Chelt.privind contributia unitatii la asig.sociale</v>
          </cell>
          <cell r="C119">
            <v>0</v>
          </cell>
          <cell r="D119">
            <v>0</v>
          </cell>
          <cell r="E119">
            <v>2108732900</v>
          </cell>
          <cell r="F119">
            <v>2108732900</v>
          </cell>
        </row>
        <row r="120">
          <cell r="A120">
            <v>6452</v>
          </cell>
          <cell r="B120" t="str">
            <v>Chelt.privind contrib. unit.pt.ajutorul de somaj</v>
          </cell>
          <cell r="C120">
            <v>0</v>
          </cell>
          <cell r="D120">
            <v>0</v>
          </cell>
          <cell r="E120">
            <v>286933522</v>
          </cell>
          <cell r="F120">
            <v>286933522</v>
          </cell>
        </row>
        <row r="121">
          <cell r="A121">
            <v>6458</v>
          </cell>
          <cell r="B121" t="str">
            <v>Alte cheltuieli privind asigurarile si prot. soc.</v>
          </cell>
          <cell r="C121">
            <v>0</v>
          </cell>
          <cell r="D121">
            <v>0</v>
          </cell>
          <cell r="E121">
            <v>7600000</v>
          </cell>
          <cell r="F121">
            <v>7600000</v>
          </cell>
        </row>
        <row r="122">
          <cell r="A122">
            <v>665</v>
          </cell>
          <cell r="B122" t="str">
            <v>Cheltuieli din diferente de curs valutar</v>
          </cell>
          <cell r="C122">
            <v>0</v>
          </cell>
          <cell r="D122">
            <v>0</v>
          </cell>
          <cell r="E122">
            <v>3407096957.24</v>
          </cell>
          <cell r="F122">
            <v>3407096957.24</v>
          </cell>
        </row>
        <row r="123">
          <cell r="A123">
            <v>666</v>
          </cell>
          <cell r="B123" t="str">
            <v>Cheltuieli privind dobanzile</v>
          </cell>
          <cell r="C123">
            <v>0</v>
          </cell>
          <cell r="D123">
            <v>0</v>
          </cell>
          <cell r="E123">
            <v>8306523.76</v>
          </cell>
          <cell r="F123">
            <v>8306523.76</v>
          </cell>
        </row>
        <row r="124">
          <cell r="A124">
            <v>671</v>
          </cell>
          <cell r="B124" t="str">
            <v>Cheltuieli exceptionale privind operatiile de gest</v>
          </cell>
          <cell r="C124">
            <v>0</v>
          </cell>
          <cell r="D124">
            <v>0</v>
          </cell>
          <cell r="E124">
            <v>135374463</v>
          </cell>
          <cell r="F124">
            <v>135374463</v>
          </cell>
        </row>
        <row r="125">
          <cell r="A125">
            <v>6711</v>
          </cell>
          <cell r="B125" t="str">
            <v>Despagubiri, amenzi si penalitati</v>
          </cell>
          <cell r="C125">
            <v>0</v>
          </cell>
          <cell r="D125">
            <v>0</v>
          </cell>
          <cell r="E125">
            <v>292427</v>
          </cell>
          <cell r="F125">
            <v>292427</v>
          </cell>
        </row>
        <row r="126">
          <cell r="A126">
            <v>6712</v>
          </cell>
          <cell r="B126" t="str">
            <v>Donatii si subventii acordate</v>
          </cell>
          <cell r="C126">
            <v>0</v>
          </cell>
          <cell r="D126">
            <v>0</v>
          </cell>
          <cell r="E126">
            <v>135082036</v>
          </cell>
          <cell r="F126">
            <v>135082036</v>
          </cell>
        </row>
        <row r="127">
          <cell r="A127">
            <v>681</v>
          </cell>
          <cell r="B127" t="str">
            <v>Chelt.de expl. priv. amortizarile si provizioanele</v>
          </cell>
          <cell r="C127">
            <v>0</v>
          </cell>
          <cell r="D127">
            <v>0</v>
          </cell>
          <cell r="E127">
            <v>733683681.4200001</v>
          </cell>
          <cell r="F127">
            <v>733683681.4200001</v>
          </cell>
        </row>
        <row r="128">
          <cell r="A128">
            <v>6811</v>
          </cell>
          <cell r="B128" t="str">
            <v>Cheltuieli de exploatare privind amortiz. imobiliz</v>
          </cell>
          <cell r="C128">
            <v>0</v>
          </cell>
          <cell r="D128">
            <v>0</v>
          </cell>
          <cell r="E128">
            <v>733683681.4200001</v>
          </cell>
          <cell r="F128">
            <v>733683681.4200001</v>
          </cell>
        </row>
        <row r="129">
          <cell r="A129">
            <v>691</v>
          </cell>
          <cell r="B129" t="str">
            <v>Cheltuieli cu impozitul  pe profit</v>
          </cell>
          <cell r="C129">
            <v>0</v>
          </cell>
          <cell r="D129">
            <v>0</v>
          </cell>
          <cell r="E129">
            <v>491367177</v>
          </cell>
          <cell r="F129">
            <v>491367177</v>
          </cell>
        </row>
        <row r="130">
          <cell r="A130">
            <v>7</v>
          </cell>
          <cell r="B130" t="str">
            <v>Clasa 7</v>
          </cell>
          <cell r="C130">
            <v>0</v>
          </cell>
          <cell r="D130">
            <v>0</v>
          </cell>
          <cell r="E130">
            <v>36597710509.05</v>
          </cell>
          <cell r="F130">
            <v>36597710509.05</v>
          </cell>
        </row>
        <row r="131">
          <cell r="A131">
            <v>701</v>
          </cell>
          <cell r="B131" t="str">
            <v>Venituri din vanzarea produselor finite</v>
          </cell>
          <cell r="C131">
            <v>0</v>
          </cell>
          <cell r="D131">
            <v>0</v>
          </cell>
          <cell r="E131">
            <v>16747720253</v>
          </cell>
          <cell r="F131">
            <v>16747720253</v>
          </cell>
        </row>
        <row r="132">
          <cell r="A132">
            <v>704</v>
          </cell>
          <cell r="B132" t="str">
            <v>Venituri din lucrari exec. si servicii prestate</v>
          </cell>
          <cell r="C132">
            <v>0</v>
          </cell>
          <cell r="D132">
            <v>0</v>
          </cell>
          <cell r="E132">
            <v>308427061</v>
          </cell>
          <cell r="F132">
            <v>308427061</v>
          </cell>
        </row>
        <row r="133">
          <cell r="A133">
            <v>706</v>
          </cell>
          <cell r="B133" t="str">
            <v>Venit.din redevente, locatii de gestiune si chirii</v>
          </cell>
          <cell r="C133">
            <v>0</v>
          </cell>
          <cell r="D133">
            <v>0</v>
          </cell>
          <cell r="E133">
            <v>20774788</v>
          </cell>
          <cell r="F133">
            <v>20774788</v>
          </cell>
        </row>
        <row r="134">
          <cell r="A134">
            <v>707</v>
          </cell>
          <cell r="B134" t="str">
            <v>Venituri din vanzarea marfurilor</v>
          </cell>
          <cell r="C134">
            <v>0</v>
          </cell>
          <cell r="D134">
            <v>0</v>
          </cell>
          <cell r="E134">
            <v>52482732</v>
          </cell>
          <cell r="F134">
            <v>52482732</v>
          </cell>
        </row>
        <row r="135">
          <cell r="A135">
            <v>708</v>
          </cell>
          <cell r="B135" t="str">
            <v>Venituri din activitati diverse</v>
          </cell>
          <cell r="C135">
            <v>0</v>
          </cell>
          <cell r="D135">
            <v>0</v>
          </cell>
          <cell r="E135">
            <v>10837874</v>
          </cell>
          <cell r="F135">
            <v>10837874</v>
          </cell>
        </row>
        <row r="136">
          <cell r="A136">
            <v>711</v>
          </cell>
          <cell r="B136" t="str">
            <v>Venituri din productia stocata</v>
          </cell>
          <cell r="C136">
            <v>0</v>
          </cell>
          <cell r="D136">
            <v>0</v>
          </cell>
          <cell r="E136">
            <v>18847578717</v>
          </cell>
          <cell r="F136">
            <v>18847578717</v>
          </cell>
        </row>
        <row r="137">
          <cell r="A137">
            <v>741</v>
          </cell>
          <cell r="B137" t="str">
            <v>Venituri din subventii de exploatare</v>
          </cell>
          <cell r="C137">
            <v>0</v>
          </cell>
          <cell r="D137">
            <v>0</v>
          </cell>
          <cell r="E137">
            <v>12171146</v>
          </cell>
          <cell r="F137">
            <v>12171146</v>
          </cell>
        </row>
        <row r="138">
          <cell r="A138">
            <v>758</v>
          </cell>
          <cell r="B138" t="str">
            <v>Alte venituri din exploatare</v>
          </cell>
          <cell r="C138">
            <v>0</v>
          </cell>
          <cell r="D138">
            <v>0</v>
          </cell>
          <cell r="E138">
            <v>120135489</v>
          </cell>
          <cell r="F138">
            <v>120135489</v>
          </cell>
        </row>
        <row r="139">
          <cell r="A139">
            <v>765</v>
          </cell>
          <cell r="B139" t="str">
            <v>Venituri din diferente de curs valutar</v>
          </cell>
          <cell r="C139">
            <v>0</v>
          </cell>
          <cell r="D139">
            <v>0</v>
          </cell>
          <cell r="E139">
            <v>460155288.12</v>
          </cell>
          <cell r="F139">
            <v>460155288.12</v>
          </cell>
        </row>
        <row r="140">
          <cell r="A140">
            <v>766</v>
          </cell>
          <cell r="B140" t="str">
            <v>Venituri din dobanzi</v>
          </cell>
          <cell r="C140">
            <v>0</v>
          </cell>
          <cell r="D140">
            <v>0</v>
          </cell>
          <cell r="E140">
            <v>17427160.93</v>
          </cell>
          <cell r="F140">
            <v>17427160.93</v>
          </cell>
        </row>
      </sheetData>
      <sheetData sheetId="2">
        <row r="1">
          <cell r="A1" t="str">
            <v>Cod Cont</v>
          </cell>
          <cell r="B1" t="str">
            <v>Denumire cont</v>
          </cell>
          <cell r="C1" t="str">
            <v>RD Mar</v>
          </cell>
          <cell r="D1" t="str">
            <v>RC Mar</v>
          </cell>
        </row>
        <row r="2">
          <cell r="A2">
            <v>1</v>
          </cell>
          <cell r="B2" t="str">
            <v>Clasa 1</v>
          </cell>
          <cell r="C2">
            <v>19525523767.81</v>
          </cell>
          <cell r="D2">
            <v>23098670548.26</v>
          </cell>
        </row>
        <row r="3">
          <cell r="A3">
            <v>101</v>
          </cell>
          <cell r="B3" t="str">
            <v>Capital social</v>
          </cell>
          <cell r="C3">
            <v>0</v>
          </cell>
          <cell r="D3">
            <v>0</v>
          </cell>
        </row>
        <row r="4">
          <cell r="A4">
            <v>1012</v>
          </cell>
          <cell r="B4" t="str">
            <v>Capital subscris varsat</v>
          </cell>
          <cell r="C4">
            <v>0</v>
          </cell>
          <cell r="D4">
            <v>0</v>
          </cell>
        </row>
        <row r="5">
          <cell r="A5">
            <v>106</v>
          </cell>
          <cell r="B5" t="str">
            <v>Rezerve</v>
          </cell>
          <cell r="C5">
            <v>0</v>
          </cell>
          <cell r="D5">
            <v>0</v>
          </cell>
        </row>
        <row r="6">
          <cell r="A6">
            <v>1061</v>
          </cell>
          <cell r="B6" t="str">
            <v>Rezerve legale</v>
          </cell>
          <cell r="C6">
            <v>0</v>
          </cell>
          <cell r="D6">
            <v>0</v>
          </cell>
        </row>
        <row r="7">
          <cell r="A7">
            <v>112</v>
          </cell>
          <cell r="B7" t="str">
            <v>Fondul de participare la profit</v>
          </cell>
          <cell r="C7">
            <v>318000000</v>
          </cell>
          <cell r="D7">
            <v>0</v>
          </cell>
        </row>
        <row r="8">
          <cell r="A8">
            <v>118</v>
          </cell>
          <cell r="B8" t="str">
            <v>Alte fonduri</v>
          </cell>
          <cell r="C8">
            <v>0</v>
          </cell>
          <cell r="D8">
            <v>0</v>
          </cell>
        </row>
        <row r="9">
          <cell r="A9">
            <v>121</v>
          </cell>
          <cell r="B9" t="str">
            <v>Profit si pierdere</v>
          </cell>
          <cell r="C9">
            <v>18779433566.81</v>
          </cell>
          <cell r="D9">
            <v>20963352477.26</v>
          </cell>
        </row>
        <row r="10">
          <cell r="A10">
            <v>129</v>
          </cell>
          <cell r="B10" t="str">
            <v>Repartizarea profitului</v>
          </cell>
          <cell r="C10">
            <v>0</v>
          </cell>
          <cell r="D10">
            <v>0</v>
          </cell>
        </row>
        <row r="11">
          <cell r="A11">
            <v>162</v>
          </cell>
          <cell r="B11" t="str">
            <v>Credite bancare pe termen lung si mediu</v>
          </cell>
          <cell r="C11">
            <v>354825300</v>
          </cell>
          <cell r="D11">
            <v>0</v>
          </cell>
        </row>
        <row r="12">
          <cell r="A12">
            <v>1621</v>
          </cell>
          <cell r="B12" t="str">
            <v>Credite bancare pe termen lung si mediu</v>
          </cell>
          <cell r="C12">
            <v>354825300</v>
          </cell>
          <cell r="D12">
            <v>0</v>
          </cell>
        </row>
        <row r="13">
          <cell r="A13">
            <v>167</v>
          </cell>
          <cell r="B13" t="str">
            <v>Alte imprumuturi si datorii asimilate</v>
          </cell>
          <cell r="C13">
            <v>13781325</v>
          </cell>
          <cell r="D13">
            <v>0</v>
          </cell>
        </row>
        <row r="14">
          <cell r="A14">
            <v>168</v>
          </cell>
          <cell r="B14" t="str">
            <v>Dobanzi aferente imprum. si datoriilor asimilate</v>
          </cell>
          <cell r="C14">
            <v>59483576</v>
          </cell>
          <cell r="D14">
            <v>2135318071</v>
          </cell>
        </row>
        <row r="15">
          <cell r="A15">
            <v>1682</v>
          </cell>
          <cell r="B15" t="str">
            <v>Dobanzi afer. creditelor banc. pe term. lg. si med</v>
          </cell>
          <cell r="C15">
            <v>59483576</v>
          </cell>
          <cell r="D15">
            <v>59483576</v>
          </cell>
        </row>
        <row r="16">
          <cell r="A16">
            <v>1687</v>
          </cell>
          <cell r="B16" t="str">
            <v>Dobanzi afer. altor imprum. si datorii asimilate</v>
          </cell>
          <cell r="C16">
            <v>0</v>
          </cell>
          <cell r="D16">
            <v>2075834495</v>
          </cell>
        </row>
        <row r="17">
          <cell r="A17">
            <v>2</v>
          </cell>
          <cell r="B17" t="str">
            <v>Clasa 2</v>
          </cell>
          <cell r="C17">
            <v>534204837.53</v>
          </cell>
          <cell r="D17">
            <v>843792097.38</v>
          </cell>
        </row>
        <row r="18">
          <cell r="A18">
            <v>203</v>
          </cell>
          <cell r="B18" t="str">
            <v>Cheltuieli de cercetare si dezvoltare</v>
          </cell>
          <cell r="C18">
            <v>0</v>
          </cell>
          <cell r="D18">
            <v>0</v>
          </cell>
        </row>
        <row r="19">
          <cell r="A19">
            <v>211</v>
          </cell>
          <cell r="B19" t="str">
            <v>Terenuri</v>
          </cell>
          <cell r="C19">
            <v>0</v>
          </cell>
          <cell r="D19">
            <v>0</v>
          </cell>
        </row>
        <row r="20">
          <cell r="A20">
            <v>2111</v>
          </cell>
          <cell r="B20" t="str">
            <v>Terenuri</v>
          </cell>
          <cell r="C20">
            <v>0</v>
          </cell>
          <cell r="D20">
            <v>0</v>
          </cell>
        </row>
        <row r="21">
          <cell r="A21">
            <v>212</v>
          </cell>
          <cell r="B21" t="str">
            <v>Mijloace fixe</v>
          </cell>
          <cell r="C21">
            <v>0</v>
          </cell>
          <cell r="D21">
            <v>95364667.91</v>
          </cell>
        </row>
        <row r="22">
          <cell r="A22">
            <v>2121</v>
          </cell>
          <cell r="B22" t="str">
            <v>Constructii</v>
          </cell>
          <cell r="C22">
            <v>0</v>
          </cell>
          <cell r="D22">
            <v>0</v>
          </cell>
        </row>
        <row r="23">
          <cell r="A23">
            <v>2122</v>
          </cell>
          <cell r="B23" t="str">
            <v>Echipamente tehnologice</v>
          </cell>
          <cell r="C23">
            <v>0</v>
          </cell>
          <cell r="D23">
            <v>18808113.38</v>
          </cell>
        </row>
        <row r="24">
          <cell r="A24">
            <v>2123</v>
          </cell>
          <cell r="B24" t="str">
            <v>Aparate si instal.de masurare, control si regl.</v>
          </cell>
          <cell r="C24">
            <v>0</v>
          </cell>
          <cell r="D24">
            <v>73324827.31</v>
          </cell>
        </row>
        <row r="25">
          <cell r="A25">
            <v>2124</v>
          </cell>
          <cell r="B25" t="str">
            <v>Mijloace de transport</v>
          </cell>
          <cell r="C25">
            <v>0</v>
          </cell>
          <cell r="D25">
            <v>0</v>
          </cell>
        </row>
        <row r="26">
          <cell r="A26">
            <v>2126</v>
          </cell>
          <cell r="B26" t="str">
            <v>Mobilier,aparatura birotica si alte active corp.</v>
          </cell>
          <cell r="C26">
            <v>0</v>
          </cell>
          <cell r="D26">
            <v>3231727.22</v>
          </cell>
        </row>
        <row r="27">
          <cell r="A27">
            <v>231</v>
          </cell>
          <cell r="B27" t="str">
            <v>Imobilizari corporale in curs</v>
          </cell>
          <cell r="C27">
            <v>441536497</v>
          </cell>
          <cell r="D27">
            <v>0</v>
          </cell>
        </row>
        <row r="28">
          <cell r="A28">
            <v>267</v>
          </cell>
          <cell r="B28" t="str">
            <v>Creante imobilizate</v>
          </cell>
          <cell r="C28">
            <v>1879000</v>
          </cell>
          <cell r="D28">
            <v>0</v>
          </cell>
        </row>
        <row r="29">
          <cell r="A29">
            <v>2677</v>
          </cell>
          <cell r="B29" t="str">
            <v>Alte creante imobilizate</v>
          </cell>
          <cell r="C29">
            <v>1879000</v>
          </cell>
          <cell r="D29">
            <v>0</v>
          </cell>
        </row>
        <row r="30">
          <cell r="A30">
            <v>280</v>
          </cell>
          <cell r="B30" t="str">
            <v>Amortizari privind imobilizarile necorporale</v>
          </cell>
          <cell r="C30">
            <v>0</v>
          </cell>
          <cell r="D30">
            <v>75989628.06</v>
          </cell>
        </row>
        <row r="31">
          <cell r="A31">
            <v>2803</v>
          </cell>
          <cell r="B31" t="str">
            <v>Amortizarea chelt. de cercetare si dezvoltare</v>
          </cell>
          <cell r="C31">
            <v>0</v>
          </cell>
          <cell r="D31">
            <v>75989628.06</v>
          </cell>
        </row>
        <row r="32">
          <cell r="A32">
            <v>281</v>
          </cell>
          <cell r="B32" t="str">
            <v>Amortizari privind imobilizarile corporale</v>
          </cell>
          <cell r="C32">
            <v>90789340.53</v>
          </cell>
          <cell r="D32">
            <v>672437801.41</v>
          </cell>
        </row>
        <row r="33">
          <cell r="A33">
            <v>2811</v>
          </cell>
          <cell r="B33" t="str">
            <v>Amortizarea constructiilor</v>
          </cell>
          <cell r="C33">
            <v>0</v>
          </cell>
          <cell r="D33">
            <v>30718044.39</v>
          </cell>
        </row>
        <row r="34">
          <cell r="A34">
            <v>2812</v>
          </cell>
          <cell r="B34" t="str">
            <v>Amortizarea echipamentelor tehnologice (masini,utilaje si instalatii de lucru)</v>
          </cell>
          <cell r="C34">
            <v>15038400.4</v>
          </cell>
          <cell r="D34">
            <v>556307057.16</v>
          </cell>
        </row>
        <row r="35">
          <cell r="A35">
            <v>2813</v>
          </cell>
          <cell r="B35" t="str">
            <v>Amortizarea aparatelor si instalatiilor de masurare, control si reglare</v>
          </cell>
          <cell r="C35">
            <v>73237860.13</v>
          </cell>
          <cell r="D35">
            <v>72199466.25</v>
          </cell>
        </row>
        <row r="36">
          <cell r="A36">
            <v>2814</v>
          </cell>
          <cell r="B36" t="str">
            <v>Amortizarea mijloacelor de transport</v>
          </cell>
          <cell r="C36">
            <v>0</v>
          </cell>
          <cell r="D36">
            <v>8822452.38</v>
          </cell>
        </row>
        <row r="37">
          <cell r="A37">
            <v>2816</v>
          </cell>
          <cell r="B37" t="str">
            <v>Amortizarea mobilierului, aparaturii birotice, ec. de protectie si altor active corporale</v>
          </cell>
          <cell r="C37">
            <v>2513080</v>
          </cell>
          <cell r="D37">
            <v>4390781.23</v>
          </cell>
        </row>
        <row r="38">
          <cell r="A38">
            <v>3</v>
          </cell>
          <cell r="B38" t="str">
            <v>Clasa 3</v>
          </cell>
          <cell r="C38">
            <v>23686918021.35</v>
          </cell>
          <cell r="D38">
            <v>23454787487.510002</v>
          </cell>
        </row>
        <row r="39">
          <cell r="A39">
            <v>301</v>
          </cell>
          <cell r="B39" t="str">
            <v>Materiale consumabile</v>
          </cell>
          <cell r="C39">
            <v>1088401657</v>
          </cell>
          <cell r="D39">
            <v>1148629747.67</v>
          </cell>
        </row>
        <row r="40">
          <cell r="A40">
            <v>3011</v>
          </cell>
          <cell r="B40" t="str">
            <v>Materiale auxiliare</v>
          </cell>
          <cell r="C40">
            <v>0</v>
          </cell>
          <cell r="D40">
            <v>39882</v>
          </cell>
        </row>
        <row r="41">
          <cell r="A41">
            <v>3012</v>
          </cell>
          <cell r="B41" t="str">
            <v>Combustibil</v>
          </cell>
          <cell r="C41">
            <v>0</v>
          </cell>
          <cell r="D41">
            <v>0</v>
          </cell>
        </row>
        <row r="42">
          <cell r="A42">
            <v>3014</v>
          </cell>
          <cell r="B42" t="str">
            <v>Piese de schimb</v>
          </cell>
          <cell r="C42">
            <v>62312417</v>
          </cell>
          <cell r="D42">
            <v>325051076.35</v>
          </cell>
        </row>
        <row r="43">
          <cell r="A43">
            <v>3018</v>
          </cell>
          <cell r="B43" t="str">
            <v>Alte materiale consumabile</v>
          </cell>
          <cell r="C43">
            <v>1026089240</v>
          </cell>
          <cell r="D43">
            <v>823538789.32</v>
          </cell>
        </row>
        <row r="44">
          <cell r="A44">
            <v>321</v>
          </cell>
          <cell r="B44" t="str">
            <v>Obiecte de inventar</v>
          </cell>
          <cell r="C44">
            <v>7926037</v>
          </cell>
          <cell r="D44">
            <v>28330557.35</v>
          </cell>
        </row>
        <row r="45">
          <cell r="A45">
            <v>322</v>
          </cell>
          <cell r="B45" t="str">
            <v>Uzura obiectelor de inventar</v>
          </cell>
          <cell r="C45">
            <v>28330557.35</v>
          </cell>
          <cell r="D45">
            <v>35468406.49</v>
          </cell>
        </row>
        <row r="46">
          <cell r="A46">
            <v>331</v>
          </cell>
          <cell r="B46" t="str">
            <v>Produse in curs de executie</v>
          </cell>
          <cell r="C46">
            <v>3106216909</v>
          </cell>
          <cell r="D46">
            <v>2191100473</v>
          </cell>
        </row>
        <row r="47">
          <cell r="A47">
            <v>345</v>
          </cell>
          <cell r="B47" t="str">
            <v>Produse finite</v>
          </cell>
          <cell r="C47">
            <v>19093420549</v>
          </cell>
          <cell r="D47">
            <v>19767261000</v>
          </cell>
        </row>
        <row r="48">
          <cell r="A48">
            <v>371</v>
          </cell>
          <cell r="B48" t="str">
            <v>Marfuri</v>
          </cell>
          <cell r="C48">
            <v>350106283</v>
          </cell>
          <cell r="D48">
            <v>253874249</v>
          </cell>
        </row>
        <row r="49">
          <cell r="A49">
            <v>378</v>
          </cell>
          <cell r="B49" t="str">
            <v>Diferente de pret la marfuri</v>
          </cell>
          <cell r="C49">
            <v>12516029</v>
          </cell>
          <cell r="D49">
            <v>30123054</v>
          </cell>
        </row>
        <row r="50">
          <cell r="A50">
            <v>4</v>
          </cell>
          <cell r="B50" t="str">
            <v>Clasa 4</v>
          </cell>
          <cell r="C50">
            <v>44989402391.12</v>
          </cell>
          <cell r="D50">
            <v>44590141587.92</v>
          </cell>
        </row>
        <row r="51">
          <cell r="A51">
            <v>401</v>
          </cell>
          <cell r="B51" t="str">
            <v>Furnizori</v>
          </cell>
          <cell r="C51">
            <v>6045805674</v>
          </cell>
          <cell r="D51">
            <v>3976667667</v>
          </cell>
        </row>
        <row r="52">
          <cell r="A52">
            <v>404</v>
          </cell>
          <cell r="B52" t="str">
            <v>Furnizori de imobilizari</v>
          </cell>
          <cell r="C52">
            <v>901867540</v>
          </cell>
          <cell r="D52">
            <v>697658991</v>
          </cell>
        </row>
        <row r="53">
          <cell r="A53">
            <v>408</v>
          </cell>
          <cell r="B53" t="str">
            <v>Furnizori-facturi nesosite</v>
          </cell>
          <cell r="C53">
            <v>3743036</v>
          </cell>
          <cell r="D53">
            <v>-2437717</v>
          </cell>
        </row>
        <row r="54">
          <cell r="A54">
            <v>409</v>
          </cell>
          <cell r="B54" t="str">
            <v>Furnizori-debitori</v>
          </cell>
          <cell r="C54">
            <v>2025106297</v>
          </cell>
          <cell r="D54">
            <v>171330972</v>
          </cell>
        </row>
        <row r="55">
          <cell r="A55">
            <v>411</v>
          </cell>
          <cell r="B55" t="str">
            <v>Clienti</v>
          </cell>
          <cell r="C55">
            <v>20153306731</v>
          </cell>
          <cell r="D55">
            <v>24169682577.12</v>
          </cell>
        </row>
        <row r="56">
          <cell r="A56">
            <v>421</v>
          </cell>
          <cell r="B56" t="str">
            <v>Personal-remuneratii datorate</v>
          </cell>
          <cell r="C56">
            <v>5946934556</v>
          </cell>
          <cell r="D56">
            <v>5937574202</v>
          </cell>
        </row>
        <row r="57">
          <cell r="A57">
            <v>423</v>
          </cell>
          <cell r="B57" t="str">
            <v>Personal-ajut. mat.datorate</v>
          </cell>
          <cell r="C57">
            <v>10500000</v>
          </cell>
          <cell r="D57">
            <v>10500000</v>
          </cell>
        </row>
        <row r="58">
          <cell r="A58">
            <v>424</v>
          </cell>
          <cell r="B58" t="str">
            <v>Participarea personalului la profit</v>
          </cell>
          <cell r="C58">
            <v>318000000</v>
          </cell>
          <cell r="D58">
            <v>318000000</v>
          </cell>
        </row>
        <row r="59">
          <cell r="A59">
            <v>425</v>
          </cell>
          <cell r="B59" t="str">
            <v>Avansuri acordate personalului</v>
          </cell>
          <cell r="C59">
            <v>2035857000</v>
          </cell>
          <cell r="D59">
            <v>2035857000</v>
          </cell>
        </row>
        <row r="60">
          <cell r="A60">
            <v>426</v>
          </cell>
          <cell r="B60" t="str">
            <v>Drepturi de pers.neridicate</v>
          </cell>
          <cell r="C60">
            <v>6046936</v>
          </cell>
          <cell r="D60">
            <v>15892346</v>
          </cell>
        </row>
        <row r="61">
          <cell r="A61">
            <v>427</v>
          </cell>
          <cell r="B61" t="str">
            <v>Retineri din remun.datorate tertilor</v>
          </cell>
          <cell r="C61">
            <v>662308800</v>
          </cell>
          <cell r="D61">
            <v>659311887</v>
          </cell>
        </row>
        <row r="62">
          <cell r="A62">
            <v>428</v>
          </cell>
          <cell r="B62" t="str">
            <v>Alte datorii si creante in legatura cu personalul</v>
          </cell>
          <cell r="C62">
            <v>14133270</v>
          </cell>
          <cell r="D62">
            <v>27718819</v>
          </cell>
        </row>
        <row r="63">
          <cell r="A63">
            <v>4282</v>
          </cell>
          <cell r="B63" t="str">
            <v>Alte creante in legatura cu personalul</v>
          </cell>
          <cell r="C63">
            <v>14133270</v>
          </cell>
          <cell r="D63">
            <v>27718819</v>
          </cell>
        </row>
        <row r="64">
          <cell r="A64">
            <v>431</v>
          </cell>
          <cell r="B64" t="str">
            <v>Asigurari sociale</v>
          </cell>
          <cell r="C64">
            <v>2684285150</v>
          </cell>
          <cell r="D64">
            <v>2790133327</v>
          </cell>
        </row>
        <row r="65">
          <cell r="A65">
            <v>4311</v>
          </cell>
          <cell r="B65" t="str">
            <v>Contributia unitatii la asig.sociale</v>
          </cell>
          <cell r="C65">
            <v>2442369560</v>
          </cell>
          <cell r="D65">
            <v>2543522052</v>
          </cell>
        </row>
        <row r="66">
          <cell r="A66">
            <v>4312</v>
          </cell>
          <cell r="B66" t="str">
            <v>Contributia pers.pentru pensia suplim.</v>
          </cell>
          <cell r="C66">
            <v>241915590</v>
          </cell>
          <cell r="D66">
            <v>246611275</v>
          </cell>
        </row>
        <row r="67">
          <cell r="A67">
            <v>437</v>
          </cell>
          <cell r="B67" t="str">
            <v>Ajutor de somaj</v>
          </cell>
          <cell r="C67">
            <v>319550179</v>
          </cell>
          <cell r="D67">
            <v>326780263</v>
          </cell>
        </row>
        <row r="68">
          <cell r="A68">
            <v>4371</v>
          </cell>
          <cell r="B68" t="str">
            <v>Contributia unitatii la fondul de somaj</v>
          </cell>
          <cell r="C68">
            <v>277775231</v>
          </cell>
          <cell r="D68">
            <v>284183145</v>
          </cell>
        </row>
        <row r="69">
          <cell r="A69">
            <v>4372</v>
          </cell>
          <cell r="B69" t="str">
            <v>Contrib.personalului la fondul de somaj</v>
          </cell>
          <cell r="C69">
            <v>41774948</v>
          </cell>
          <cell r="D69">
            <v>42597118</v>
          </cell>
        </row>
        <row r="70">
          <cell r="A70">
            <v>441</v>
          </cell>
          <cell r="B70" t="str">
            <v>Impozitul pe profit</v>
          </cell>
          <cell r="C70">
            <v>0</v>
          </cell>
          <cell r="D70">
            <v>-89465672</v>
          </cell>
        </row>
        <row r="71">
          <cell r="A71">
            <v>442</v>
          </cell>
          <cell r="B71" t="str">
            <v>T.V.A.</v>
          </cell>
          <cell r="C71">
            <v>2021287370</v>
          </cell>
          <cell r="D71">
            <v>2104725398</v>
          </cell>
        </row>
        <row r="72">
          <cell r="A72">
            <v>4424</v>
          </cell>
          <cell r="B72" t="str">
            <v>TVA de recuperat</v>
          </cell>
          <cell r="C72">
            <v>938611061</v>
          </cell>
          <cell r="D72">
            <v>552080553</v>
          </cell>
        </row>
        <row r="73">
          <cell r="A73">
            <v>4426</v>
          </cell>
          <cell r="B73" t="str">
            <v>TVA deductibila</v>
          </cell>
          <cell r="C73">
            <v>989663242</v>
          </cell>
          <cell r="D73">
            <v>989663242</v>
          </cell>
        </row>
        <row r="74">
          <cell r="A74">
            <v>4427</v>
          </cell>
          <cell r="B74" t="str">
            <v>TVA colectata</v>
          </cell>
          <cell r="C74">
            <v>51052181</v>
          </cell>
          <cell r="D74">
            <v>51052181</v>
          </cell>
        </row>
        <row r="75">
          <cell r="A75">
            <v>4428</v>
          </cell>
          <cell r="B75" t="str">
            <v>TVA neexigibila</v>
          </cell>
          <cell r="C75">
            <v>41960886</v>
          </cell>
          <cell r="D75">
            <v>511929422</v>
          </cell>
        </row>
        <row r="76">
          <cell r="A76">
            <v>444</v>
          </cell>
          <cell r="B76" t="str">
            <v>Impozitul pe salarii</v>
          </cell>
          <cell r="C76">
            <v>425678748</v>
          </cell>
          <cell r="D76">
            <v>665798996</v>
          </cell>
        </row>
        <row r="77">
          <cell r="A77">
            <v>446</v>
          </cell>
          <cell r="B77" t="str">
            <v>Alte imp.taxe si varsam.</v>
          </cell>
          <cell r="C77">
            <v>92603015</v>
          </cell>
          <cell r="D77">
            <v>72315138.12</v>
          </cell>
        </row>
        <row r="78">
          <cell r="A78">
            <v>447</v>
          </cell>
          <cell r="B78" t="str">
            <v>Fonduri speciale</v>
          </cell>
          <cell r="C78">
            <v>352655012</v>
          </cell>
          <cell r="D78">
            <v>391406629</v>
          </cell>
        </row>
        <row r="79">
          <cell r="A79">
            <v>448</v>
          </cell>
          <cell r="B79" t="str">
            <v>Alte datorii si creante cu bugetul statului</v>
          </cell>
          <cell r="C79">
            <v>0</v>
          </cell>
          <cell r="D79">
            <v>-292427</v>
          </cell>
        </row>
        <row r="80">
          <cell r="A80">
            <v>4481</v>
          </cell>
          <cell r="B80" t="str">
            <v>Alte datorii fata de bugetul statului</v>
          </cell>
          <cell r="C80">
            <v>0</v>
          </cell>
          <cell r="D80">
            <v>-292427</v>
          </cell>
        </row>
        <row r="81">
          <cell r="A81">
            <v>457</v>
          </cell>
          <cell r="B81" t="str">
            <v>Dividente de plata</v>
          </cell>
          <cell r="C81">
            <v>816378427.12</v>
          </cell>
          <cell r="D81">
            <v>0</v>
          </cell>
        </row>
        <row r="82">
          <cell r="A82">
            <v>461</v>
          </cell>
          <cell r="B82" t="str">
            <v>Debitori diversi</v>
          </cell>
          <cell r="C82">
            <v>60479020</v>
          </cell>
          <cell r="D82">
            <v>52873420</v>
          </cell>
        </row>
        <row r="83">
          <cell r="A83">
            <v>462</v>
          </cell>
          <cell r="B83" t="str">
            <v>Creditori diversi</v>
          </cell>
          <cell r="C83">
            <v>91687630</v>
          </cell>
          <cell r="D83">
            <v>139704028.68</v>
          </cell>
        </row>
        <row r="84">
          <cell r="A84">
            <v>471</v>
          </cell>
          <cell r="B84" t="str">
            <v>Cheltuieli inregistrate in avans</v>
          </cell>
          <cell r="C84">
            <v>1188000</v>
          </cell>
          <cell r="D84">
            <v>118405743</v>
          </cell>
        </row>
        <row r="85">
          <cell r="A85">
            <v>476</v>
          </cell>
          <cell r="B85" t="str">
            <v>Diferente de conversie-activ</v>
          </cell>
          <cell r="C85">
            <v>0</v>
          </cell>
          <cell r="D85">
            <v>0</v>
          </cell>
        </row>
        <row r="86">
          <cell r="A86">
            <v>477</v>
          </cell>
          <cell r="B86" t="str">
            <v>Diferente de conversie-pasiv</v>
          </cell>
          <cell r="C86">
            <v>0</v>
          </cell>
          <cell r="D86">
            <v>0</v>
          </cell>
        </row>
        <row r="87">
          <cell r="A87">
            <v>5</v>
          </cell>
          <cell r="B87" t="str">
            <v>Clasa 5</v>
          </cell>
          <cell r="C87">
            <v>78961258193.02</v>
          </cell>
          <cell r="D87">
            <v>75709915489.76001</v>
          </cell>
        </row>
        <row r="88">
          <cell r="A88">
            <v>512</v>
          </cell>
          <cell r="B88" t="str">
            <v>Conturi curente la banci</v>
          </cell>
          <cell r="C88">
            <v>48494474663.64</v>
          </cell>
          <cell r="D88">
            <v>44967670045.380005</v>
          </cell>
        </row>
        <row r="89">
          <cell r="A89">
            <v>5121</v>
          </cell>
          <cell r="B89" t="str">
            <v>Conturi la banci in lei</v>
          </cell>
          <cell r="C89">
            <v>22690363905.64</v>
          </cell>
          <cell r="D89">
            <v>22418070911</v>
          </cell>
        </row>
        <row r="90">
          <cell r="A90">
            <v>5124</v>
          </cell>
          <cell r="B90" t="str">
            <v>Conturi la banci in devize</v>
          </cell>
          <cell r="C90">
            <v>25710766918</v>
          </cell>
          <cell r="D90">
            <v>22440701848.38</v>
          </cell>
        </row>
        <row r="91">
          <cell r="A91">
            <v>5126</v>
          </cell>
          <cell r="B91" t="str">
            <v>Carnete de cecuri cu limita de suma</v>
          </cell>
          <cell r="C91">
            <v>93343840</v>
          </cell>
          <cell r="D91">
            <v>108897286</v>
          </cell>
        </row>
        <row r="92">
          <cell r="A92">
            <v>531</v>
          </cell>
          <cell r="B92" t="str">
            <v>Casa</v>
          </cell>
          <cell r="C92">
            <v>2141524422</v>
          </cell>
          <cell r="D92">
            <v>2150990261</v>
          </cell>
        </row>
        <row r="93">
          <cell r="A93">
            <v>5311</v>
          </cell>
          <cell r="B93" t="str">
            <v>Casa in lei</v>
          </cell>
          <cell r="C93">
            <v>2141524422</v>
          </cell>
          <cell r="D93">
            <v>2150990261</v>
          </cell>
        </row>
        <row r="94">
          <cell r="A94">
            <v>5314</v>
          </cell>
          <cell r="B94" t="str">
            <v>Casa in devize</v>
          </cell>
          <cell r="C94">
            <v>0</v>
          </cell>
          <cell r="D94">
            <v>0</v>
          </cell>
        </row>
        <row r="95">
          <cell r="A95">
            <v>542</v>
          </cell>
          <cell r="B95" t="str">
            <v>Avansuri de trezorerie</v>
          </cell>
          <cell r="C95">
            <v>389840826</v>
          </cell>
          <cell r="D95">
            <v>655836902</v>
          </cell>
        </row>
        <row r="96">
          <cell r="A96">
            <v>581</v>
          </cell>
          <cell r="B96" t="str">
            <v>Viramente interne</v>
          </cell>
          <cell r="C96">
            <v>27935418281.38</v>
          </cell>
          <cell r="D96">
            <v>27935418281.38</v>
          </cell>
        </row>
        <row r="97">
          <cell r="A97">
            <v>6</v>
          </cell>
          <cell r="B97" t="str">
            <v>Clasa 6</v>
          </cell>
          <cell r="C97">
            <v>18779433566.81</v>
          </cell>
          <cell r="D97">
            <v>18779433566.81</v>
          </cell>
        </row>
        <row r="98">
          <cell r="A98">
            <v>600</v>
          </cell>
          <cell r="B98" t="str">
            <v>Cheltuieli cu materiile prime</v>
          </cell>
          <cell r="C98">
            <v>0</v>
          </cell>
          <cell r="D98">
            <v>0</v>
          </cell>
        </row>
        <row r="99">
          <cell r="A99">
            <v>601</v>
          </cell>
          <cell r="B99" t="str">
            <v>Cheltuieli cu materiale consumabile</v>
          </cell>
          <cell r="C99">
            <v>1203388914.67</v>
          </cell>
          <cell r="D99">
            <v>1203388914.67</v>
          </cell>
        </row>
        <row r="100">
          <cell r="A100">
            <v>6011</v>
          </cell>
          <cell r="B100" t="str">
            <v>Cheltuieli cu materialele auxiliare</v>
          </cell>
          <cell r="C100">
            <v>39882</v>
          </cell>
          <cell r="D100">
            <v>39882</v>
          </cell>
        </row>
        <row r="101">
          <cell r="A101">
            <v>6012</v>
          </cell>
          <cell r="B101" t="str">
            <v>Cheltuieli privind combustibilii</v>
          </cell>
          <cell r="C101">
            <v>25578119</v>
          </cell>
          <cell r="D101">
            <v>25578119</v>
          </cell>
        </row>
        <row r="102">
          <cell r="A102">
            <v>6014</v>
          </cell>
          <cell r="B102" t="str">
            <v>Cheltuieli privind piesele de schimb</v>
          </cell>
          <cell r="C102">
            <v>338104336.35</v>
          </cell>
          <cell r="D102">
            <v>338104336.35</v>
          </cell>
        </row>
        <row r="103">
          <cell r="A103">
            <v>6018</v>
          </cell>
          <cell r="B103" t="str">
            <v>Cheltuieli privind alte materiale consumabile</v>
          </cell>
          <cell r="C103">
            <v>839666577.32</v>
          </cell>
          <cell r="D103">
            <v>839666577.32</v>
          </cell>
        </row>
        <row r="104">
          <cell r="A104">
            <v>602</v>
          </cell>
          <cell r="B104" t="str">
            <v>Cheltuieli privind obiectele de inventar</v>
          </cell>
          <cell r="C104">
            <v>35468406.49</v>
          </cell>
          <cell r="D104">
            <v>35468406.49</v>
          </cell>
        </row>
        <row r="105">
          <cell r="A105">
            <v>604</v>
          </cell>
          <cell r="B105" t="str">
            <v>Cheltuieli privind materialele nestocate</v>
          </cell>
          <cell r="C105">
            <v>3366386</v>
          </cell>
          <cell r="D105">
            <v>3366386</v>
          </cell>
        </row>
        <row r="106">
          <cell r="A106">
            <v>605</v>
          </cell>
          <cell r="B106" t="str">
            <v>Cheltuieli privind energia si apa</v>
          </cell>
          <cell r="C106">
            <v>376398120</v>
          </cell>
          <cell r="D106">
            <v>376398120</v>
          </cell>
        </row>
        <row r="107">
          <cell r="A107">
            <v>607</v>
          </cell>
          <cell r="B107" t="str">
            <v>Cheltuieli privind marfurile</v>
          </cell>
          <cell r="C107">
            <v>109764869</v>
          </cell>
          <cell r="D107">
            <v>109764869</v>
          </cell>
        </row>
        <row r="108">
          <cell r="A108">
            <v>611</v>
          </cell>
          <cell r="B108" t="str">
            <v>Cheltuieli de intretinere si reparatii</v>
          </cell>
          <cell r="C108">
            <v>137221474</v>
          </cell>
          <cell r="D108">
            <v>137221474</v>
          </cell>
        </row>
        <row r="109">
          <cell r="A109">
            <v>612</v>
          </cell>
          <cell r="B109" t="str">
            <v>Chelt.cu redev.loc.de gest.si chiriile</v>
          </cell>
          <cell r="C109">
            <v>73528253</v>
          </cell>
          <cell r="D109">
            <v>73528253</v>
          </cell>
        </row>
        <row r="110">
          <cell r="A110">
            <v>613</v>
          </cell>
          <cell r="B110" t="str">
            <v>Cheltuieli cu primele de asigurare</v>
          </cell>
          <cell r="C110">
            <v>119729417</v>
          </cell>
          <cell r="D110">
            <v>119729417</v>
          </cell>
        </row>
        <row r="111">
          <cell r="A111">
            <v>621</v>
          </cell>
          <cell r="B111" t="str">
            <v>Cheltuieli cu colaboratorii</v>
          </cell>
          <cell r="C111">
            <v>79304260</v>
          </cell>
          <cell r="D111">
            <v>79304260</v>
          </cell>
        </row>
        <row r="112">
          <cell r="A112">
            <v>622</v>
          </cell>
          <cell r="B112" t="str">
            <v>Cheltuieli privind comisioanele si onorariile</v>
          </cell>
          <cell r="C112">
            <v>1679877585</v>
          </cell>
          <cell r="D112">
            <v>1679877585</v>
          </cell>
        </row>
        <row r="113">
          <cell r="A113">
            <v>623</v>
          </cell>
          <cell r="B113" t="str">
            <v>Cheltuieli de protocol, reclama si publicitate</v>
          </cell>
          <cell r="C113">
            <v>60140613</v>
          </cell>
          <cell r="D113">
            <v>60140613</v>
          </cell>
        </row>
        <row r="114">
          <cell r="A114">
            <v>624</v>
          </cell>
          <cell r="B114" t="str">
            <v>Cheltuieli cu transportul de bunuri si de personal</v>
          </cell>
          <cell r="C114">
            <v>2014706</v>
          </cell>
          <cell r="D114">
            <v>2014706</v>
          </cell>
        </row>
        <row r="115">
          <cell r="A115">
            <v>625</v>
          </cell>
          <cell r="B115" t="str">
            <v>Cheltuieli cu deplasari, detasari si transferari</v>
          </cell>
          <cell r="C115">
            <v>276601644</v>
          </cell>
          <cell r="D115">
            <v>276601644</v>
          </cell>
        </row>
        <row r="116">
          <cell r="A116">
            <v>626</v>
          </cell>
          <cell r="B116" t="str">
            <v>Cheltuieli postale si taxe de telecomunicatii</v>
          </cell>
          <cell r="C116">
            <v>65656087</v>
          </cell>
          <cell r="D116">
            <v>65656087</v>
          </cell>
        </row>
        <row r="117">
          <cell r="A117">
            <v>627</v>
          </cell>
          <cell r="B117" t="str">
            <v>Cheltuieli cu serviciile bancare si asimilate</v>
          </cell>
          <cell r="C117">
            <v>94854394.68</v>
          </cell>
          <cell r="D117">
            <v>94854394.68</v>
          </cell>
        </row>
        <row r="118">
          <cell r="A118">
            <v>628</v>
          </cell>
          <cell r="B118" t="str">
            <v>Alte cheltuieli cu serviciile executate de terti</v>
          </cell>
          <cell r="C118">
            <v>167793849</v>
          </cell>
          <cell r="D118">
            <v>167793849</v>
          </cell>
        </row>
        <row r="119">
          <cell r="A119">
            <v>635</v>
          </cell>
          <cell r="B119" t="str">
            <v>Cheltuieli cu alte impoz.taxe si vars.asimilate</v>
          </cell>
          <cell r="C119">
            <v>416538989</v>
          </cell>
          <cell r="D119">
            <v>416538989</v>
          </cell>
        </row>
        <row r="120">
          <cell r="A120">
            <v>641</v>
          </cell>
          <cell r="B120" t="str">
            <v>Cheltuieli cu remuneratiile personalului</v>
          </cell>
          <cell r="C120">
            <v>5679978213</v>
          </cell>
          <cell r="D120">
            <v>5679978213</v>
          </cell>
        </row>
        <row r="121">
          <cell r="A121">
            <v>645</v>
          </cell>
          <cell r="B121" t="str">
            <v>Cheltuieliprivind asigurarile si protect. sociala</v>
          </cell>
          <cell r="C121">
            <v>2386763915</v>
          </cell>
          <cell r="D121">
            <v>2386763915</v>
          </cell>
        </row>
        <row r="122">
          <cell r="A122">
            <v>6451</v>
          </cell>
          <cell r="B122" t="str">
            <v>Chelt.privind contributia unitatii la asig.sociale</v>
          </cell>
          <cell r="C122">
            <v>2092080770</v>
          </cell>
          <cell r="D122">
            <v>2092080770</v>
          </cell>
        </row>
        <row r="123">
          <cell r="A123">
            <v>6452</v>
          </cell>
          <cell r="B123" t="str">
            <v>Chelt.privind contrib. unit.pt.ajutorul de somaj</v>
          </cell>
          <cell r="C123">
            <v>284183145</v>
          </cell>
          <cell r="D123">
            <v>284183145</v>
          </cell>
        </row>
        <row r="124">
          <cell r="A124">
            <v>6458</v>
          </cell>
          <cell r="B124" t="str">
            <v>Alte cheltuieli privind asigurarile si prot. soc.</v>
          </cell>
          <cell r="C124">
            <v>10500000</v>
          </cell>
          <cell r="D124">
            <v>10500000</v>
          </cell>
        </row>
        <row r="125">
          <cell r="A125">
            <v>665</v>
          </cell>
          <cell r="B125" t="str">
            <v>Cheltuieli din diferente de curs valutar</v>
          </cell>
          <cell r="C125">
            <v>3008782603.12</v>
          </cell>
          <cell r="D125">
            <v>3008782603.12</v>
          </cell>
        </row>
        <row r="126">
          <cell r="A126">
            <v>666</v>
          </cell>
          <cell r="B126" t="str">
            <v>Cheltuieli privind dobanzile</v>
          </cell>
          <cell r="C126">
            <v>2137016210</v>
          </cell>
          <cell r="D126">
            <v>2137016210</v>
          </cell>
        </row>
        <row r="127">
          <cell r="A127">
            <v>671</v>
          </cell>
          <cell r="B127" t="str">
            <v>Cheltuieli exceptionale privind operatiile de gest</v>
          </cell>
          <cell r="C127">
            <v>1707573</v>
          </cell>
          <cell r="D127">
            <v>1707573</v>
          </cell>
        </row>
        <row r="128">
          <cell r="A128">
            <v>6711</v>
          </cell>
          <cell r="B128" t="str">
            <v>Despagubiri, amenzi si penalitati</v>
          </cell>
          <cell r="C128">
            <v>-292427</v>
          </cell>
          <cell r="D128">
            <v>-292427</v>
          </cell>
        </row>
        <row r="129">
          <cell r="A129">
            <v>6712</v>
          </cell>
          <cell r="B129" t="str">
            <v>Donatii si subventii acordate</v>
          </cell>
          <cell r="C129">
            <v>2000000</v>
          </cell>
          <cell r="D129">
            <v>2000000</v>
          </cell>
        </row>
        <row r="130">
          <cell r="A130">
            <v>672</v>
          </cell>
          <cell r="B130" t="str">
            <v>Cheltuieli privind operatiile de capital</v>
          </cell>
          <cell r="C130">
            <v>4575327.38</v>
          </cell>
          <cell r="D130">
            <v>4575327.38</v>
          </cell>
        </row>
        <row r="131">
          <cell r="A131">
            <v>6728</v>
          </cell>
          <cell r="B131" t="str">
            <v>Alte chelt. exceptionale privind oper. de capital</v>
          </cell>
          <cell r="C131">
            <v>4575327.38</v>
          </cell>
          <cell r="D131">
            <v>4575327.38</v>
          </cell>
        </row>
        <row r="132">
          <cell r="A132">
            <v>681</v>
          </cell>
          <cell r="B132" t="str">
            <v>Chelt.de expl. priv. amortizarile si provizioanele</v>
          </cell>
          <cell r="C132">
            <v>748427429.47</v>
          </cell>
          <cell r="D132">
            <v>748427429.47</v>
          </cell>
        </row>
        <row r="133">
          <cell r="A133">
            <v>6811</v>
          </cell>
          <cell r="B133" t="str">
            <v>Cheltuieli de exploatare privind amortiz. imobiliz</v>
          </cell>
          <cell r="C133">
            <v>748427429.47</v>
          </cell>
          <cell r="D133">
            <v>748427429.47</v>
          </cell>
        </row>
        <row r="134">
          <cell r="A134">
            <v>691</v>
          </cell>
          <cell r="B134" t="str">
            <v>Cheltuieli cu impozitul  pe profit</v>
          </cell>
          <cell r="C134">
            <v>-89465672</v>
          </cell>
          <cell r="D134">
            <v>-89465672</v>
          </cell>
        </row>
        <row r="135">
          <cell r="A135">
            <v>7</v>
          </cell>
          <cell r="B135" t="str">
            <v>Clasa 7</v>
          </cell>
          <cell r="C135">
            <v>42897092092.26</v>
          </cell>
          <cell r="D135">
            <v>42897092092.26</v>
          </cell>
        </row>
        <row r="136">
          <cell r="A136">
            <v>701</v>
          </cell>
          <cell r="B136" t="str">
            <v>Venituri din vanzarea produselor finite</v>
          </cell>
          <cell r="C136">
            <v>19752873284</v>
          </cell>
          <cell r="D136">
            <v>19752873284</v>
          </cell>
        </row>
        <row r="137">
          <cell r="A137">
            <v>704</v>
          </cell>
          <cell r="B137" t="str">
            <v>Venituri din lucrari exec. si servicii prestate</v>
          </cell>
          <cell r="C137">
            <v>295787733</v>
          </cell>
          <cell r="D137">
            <v>295787733</v>
          </cell>
        </row>
        <row r="138">
          <cell r="A138">
            <v>706</v>
          </cell>
          <cell r="B138" t="str">
            <v>Venit.din redevente, locatii de gestiune si chirii</v>
          </cell>
          <cell r="C138">
            <v>9652986</v>
          </cell>
          <cell r="D138">
            <v>9652986</v>
          </cell>
        </row>
        <row r="139">
          <cell r="A139">
            <v>707</v>
          </cell>
          <cell r="B139" t="str">
            <v>Venituri din vanzarea marfurilor</v>
          </cell>
          <cell r="C139">
            <v>136994717</v>
          </cell>
          <cell r="D139">
            <v>136994717</v>
          </cell>
        </row>
        <row r="140">
          <cell r="A140">
            <v>708</v>
          </cell>
          <cell r="B140" t="str">
            <v>Venituri din activitati diverse</v>
          </cell>
          <cell r="C140">
            <v>11465880</v>
          </cell>
          <cell r="D140">
            <v>11465880</v>
          </cell>
        </row>
        <row r="141">
          <cell r="A141">
            <v>711</v>
          </cell>
          <cell r="B141" t="str">
            <v>Venituri din productia stocata</v>
          </cell>
          <cell r="C141">
            <v>22199637458</v>
          </cell>
          <cell r="D141">
            <v>22199637458</v>
          </cell>
        </row>
        <row r="142">
          <cell r="A142">
            <v>741</v>
          </cell>
          <cell r="B142" t="str">
            <v>Venituri din subventii de exploatare</v>
          </cell>
          <cell r="C142">
            <v>14758999</v>
          </cell>
          <cell r="D142">
            <v>14758999</v>
          </cell>
        </row>
        <row r="143">
          <cell r="A143">
            <v>758</v>
          </cell>
          <cell r="B143" t="str">
            <v>Alte venituri din exploatare</v>
          </cell>
          <cell r="C143">
            <v>118595706</v>
          </cell>
          <cell r="D143">
            <v>118595706</v>
          </cell>
        </row>
        <row r="144">
          <cell r="A144">
            <v>765</v>
          </cell>
          <cell r="B144" t="str">
            <v>Venituri din diferente de curs valutar</v>
          </cell>
          <cell r="C144">
            <v>341206305</v>
          </cell>
          <cell r="D144">
            <v>341206305</v>
          </cell>
        </row>
        <row r="145">
          <cell r="A145">
            <v>766</v>
          </cell>
          <cell r="B145" t="str">
            <v>Venituri din dobanzi</v>
          </cell>
          <cell r="C145">
            <v>16119024.26</v>
          </cell>
          <cell r="D145">
            <v>16119024.26</v>
          </cell>
        </row>
      </sheetData>
      <sheetData sheetId="3">
        <row r="1">
          <cell r="A1" t="str">
            <v>Cod Cont</v>
          </cell>
          <cell r="B1" t="str">
            <v>Denumire cont</v>
          </cell>
          <cell r="C1" t="str">
            <v>RD Apr</v>
          </cell>
          <cell r="D1" t="str">
            <v>RC Apr</v>
          </cell>
        </row>
        <row r="2">
          <cell r="A2">
            <v>1</v>
          </cell>
          <cell r="B2" t="str">
            <v>Clasa 1</v>
          </cell>
          <cell r="C2">
            <v>14382496428.499998</v>
          </cell>
          <cell r="D2">
            <v>14367568119.630001</v>
          </cell>
        </row>
        <row r="3">
          <cell r="A3">
            <v>101</v>
          </cell>
          <cell r="B3" t="str">
            <v>Capital social</v>
          </cell>
          <cell r="C3">
            <v>0</v>
          </cell>
          <cell r="D3">
            <v>0</v>
          </cell>
        </row>
        <row r="4">
          <cell r="A4">
            <v>1012</v>
          </cell>
          <cell r="B4" t="str">
            <v>Capital subscris varsat</v>
          </cell>
          <cell r="C4">
            <v>0</v>
          </cell>
          <cell r="D4">
            <v>0</v>
          </cell>
        </row>
        <row r="5">
          <cell r="A5">
            <v>106</v>
          </cell>
          <cell r="B5" t="str">
            <v>Rezerve</v>
          </cell>
          <cell r="C5">
            <v>0</v>
          </cell>
          <cell r="D5">
            <v>0</v>
          </cell>
        </row>
        <row r="6">
          <cell r="A6">
            <v>1061</v>
          </cell>
          <cell r="B6" t="str">
            <v>Rezerve legale</v>
          </cell>
          <cell r="C6">
            <v>0</v>
          </cell>
          <cell r="D6">
            <v>0</v>
          </cell>
        </row>
        <row r="7">
          <cell r="A7">
            <v>112</v>
          </cell>
          <cell r="B7" t="str">
            <v>Fondul de participare la profit</v>
          </cell>
          <cell r="C7">
            <v>1157800000</v>
          </cell>
          <cell r="D7">
            <v>0</v>
          </cell>
        </row>
        <row r="8">
          <cell r="A8">
            <v>118</v>
          </cell>
          <cell r="B8" t="str">
            <v>Alte fonduri</v>
          </cell>
          <cell r="C8">
            <v>0</v>
          </cell>
          <cell r="D8">
            <v>0</v>
          </cell>
        </row>
        <row r="9">
          <cell r="A9">
            <v>121</v>
          </cell>
          <cell r="B9" t="str">
            <v>Profit si pierdere</v>
          </cell>
          <cell r="C9">
            <v>13210748534.499998</v>
          </cell>
          <cell r="D9">
            <v>14367568119.630001</v>
          </cell>
        </row>
        <row r="10">
          <cell r="A10">
            <v>129</v>
          </cell>
          <cell r="B10" t="str">
            <v>Repartizarea profitului</v>
          </cell>
          <cell r="C10">
            <v>0</v>
          </cell>
          <cell r="D10">
            <v>0</v>
          </cell>
        </row>
        <row r="11">
          <cell r="A11">
            <v>162</v>
          </cell>
          <cell r="B11" t="str">
            <v>Credite bancare pe termen lung si mediu</v>
          </cell>
          <cell r="C11">
            <v>0</v>
          </cell>
          <cell r="D11">
            <v>0</v>
          </cell>
        </row>
        <row r="12">
          <cell r="A12">
            <v>1621</v>
          </cell>
          <cell r="B12" t="str">
            <v>Credite bancare pe termen lung si mediu</v>
          </cell>
          <cell r="C12">
            <v>0</v>
          </cell>
          <cell r="D12">
            <v>0</v>
          </cell>
        </row>
        <row r="13">
          <cell r="A13">
            <v>167</v>
          </cell>
          <cell r="B13" t="str">
            <v>Alte imprumuturi si datorii asimilate</v>
          </cell>
          <cell r="C13">
            <v>13947894</v>
          </cell>
          <cell r="D13">
            <v>0</v>
          </cell>
        </row>
        <row r="14">
          <cell r="A14">
            <v>168</v>
          </cell>
          <cell r="B14" t="str">
            <v>Dobanzi aferente imprum. si datoriilor asimilate</v>
          </cell>
          <cell r="C14">
            <v>0</v>
          </cell>
          <cell r="D14">
            <v>0</v>
          </cell>
        </row>
        <row r="15">
          <cell r="A15">
            <v>1682</v>
          </cell>
          <cell r="B15" t="str">
            <v>Dobanzi afer. creditelor banc. pe term. lg. si med</v>
          </cell>
          <cell r="C15">
            <v>0</v>
          </cell>
          <cell r="D15">
            <v>0</v>
          </cell>
        </row>
        <row r="16">
          <cell r="A16">
            <v>1687</v>
          </cell>
          <cell r="B16" t="str">
            <v>Dobanzi afer. altor imprum. si datorii asimilate</v>
          </cell>
          <cell r="C16">
            <v>0</v>
          </cell>
          <cell r="D16">
            <v>0</v>
          </cell>
        </row>
        <row r="17">
          <cell r="A17">
            <v>2</v>
          </cell>
          <cell r="B17" t="str">
            <v>Clasa 2</v>
          </cell>
          <cell r="C17">
            <v>5400481167.62</v>
          </cell>
          <cell r="D17">
            <v>1096872080.4099998</v>
          </cell>
        </row>
        <row r="18">
          <cell r="A18">
            <v>203</v>
          </cell>
          <cell r="B18" t="str">
            <v>Cheltuieli de cercetare si dezvoltare</v>
          </cell>
          <cell r="C18">
            <v>0</v>
          </cell>
          <cell r="D18">
            <v>0</v>
          </cell>
        </row>
        <row r="19">
          <cell r="A19">
            <v>211</v>
          </cell>
          <cell r="B19" t="str">
            <v>Terenuri</v>
          </cell>
          <cell r="C19">
            <v>0</v>
          </cell>
          <cell r="D19">
            <v>0</v>
          </cell>
        </row>
        <row r="20">
          <cell r="A20">
            <v>2111</v>
          </cell>
          <cell r="B20" t="str">
            <v>Terenuri</v>
          </cell>
          <cell r="C20">
            <v>0</v>
          </cell>
          <cell r="D20">
            <v>0</v>
          </cell>
        </row>
        <row r="21">
          <cell r="A21">
            <v>212</v>
          </cell>
          <cell r="B21" t="str">
            <v>Mijloace fixe</v>
          </cell>
          <cell r="C21">
            <v>360596513</v>
          </cell>
          <cell r="D21">
            <v>-4575327.38</v>
          </cell>
        </row>
        <row r="22">
          <cell r="A22">
            <v>2121</v>
          </cell>
          <cell r="B22" t="str">
            <v>Constructii</v>
          </cell>
          <cell r="C22">
            <v>0</v>
          </cell>
          <cell r="D22">
            <v>0</v>
          </cell>
        </row>
        <row r="23">
          <cell r="A23">
            <v>2122</v>
          </cell>
          <cell r="B23" t="str">
            <v>Echipamente tehnologice</v>
          </cell>
          <cell r="C23">
            <v>16320000</v>
          </cell>
          <cell r="D23">
            <v>-3769712.98</v>
          </cell>
        </row>
        <row r="24">
          <cell r="A24">
            <v>2123</v>
          </cell>
          <cell r="B24" t="str">
            <v>Aparate si instal.de masurare, control si regl.</v>
          </cell>
          <cell r="C24">
            <v>216086651</v>
          </cell>
          <cell r="D24">
            <v>-86967.18</v>
          </cell>
        </row>
        <row r="25">
          <cell r="A25">
            <v>2124</v>
          </cell>
          <cell r="B25" t="str">
            <v>Mijloace de transport</v>
          </cell>
          <cell r="C25">
            <v>0</v>
          </cell>
          <cell r="D25">
            <v>0</v>
          </cell>
        </row>
        <row r="26">
          <cell r="A26">
            <v>2126</v>
          </cell>
          <cell r="B26" t="str">
            <v>Mobilier,aparatura birotica si alte active corp.</v>
          </cell>
          <cell r="C26">
            <v>128189862</v>
          </cell>
          <cell r="D26">
            <v>-718647.22</v>
          </cell>
        </row>
        <row r="27">
          <cell r="A27">
            <v>231</v>
          </cell>
          <cell r="B27" t="str">
            <v>Imobilizari corporale in curs</v>
          </cell>
          <cell r="C27">
            <v>5044084982</v>
          </cell>
          <cell r="D27">
            <v>360596513</v>
          </cell>
        </row>
        <row r="28">
          <cell r="A28">
            <v>267</v>
          </cell>
          <cell r="B28" t="str">
            <v>Creante imobilizate</v>
          </cell>
          <cell r="C28">
            <v>375000</v>
          </cell>
          <cell r="D28">
            <v>0</v>
          </cell>
        </row>
        <row r="29">
          <cell r="A29">
            <v>2677</v>
          </cell>
          <cell r="B29" t="str">
            <v>Alte creante imobilizate</v>
          </cell>
          <cell r="C29">
            <v>375000</v>
          </cell>
          <cell r="D29">
            <v>0</v>
          </cell>
        </row>
        <row r="30">
          <cell r="A30">
            <v>280</v>
          </cell>
          <cell r="B30" t="str">
            <v>Amortizari privind imobilizarile necorporale</v>
          </cell>
          <cell r="C30">
            <v>0</v>
          </cell>
          <cell r="D30">
            <v>75989628.06</v>
          </cell>
        </row>
        <row r="31">
          <cell r="A31">
            <v>2803</v>
          </cell>
          <cell r="B31" t="str">
            <v>Amortizarea chelt. de cercetare si dezvoltare</v>
          </cell>
          <cell r="C31">
            <v>0</v>
          </cell>
          <cell r="D31">
            <v>75989628.06</v>
          </cell>
        </row>
        <row r="32">
          <cell r="A32">
            <v>281</v>
          </cell>
          <cell r="B32" t="str">
            <v>Amortizari privind imobilizarile corporale</v>
          </cell>
          <cell r="C32">
            <v>-4575327.38</v>
          </cell>
          <cell r="D32">
            <v>664861266.7299999</v>
          </cell>
        </row>
        <row r="33">
          <cell r="A33">
            <v>2811</v>
          </cell>
          <cell r="B33" t="str">
            <v>Amortizarea constructiilor</v>
          </cell>
          <cell r="C33">
            <v>0</v>
          </cell>
          <cell r="D33">
            <v>30718044.39</v>
          </cell>
        </row>
        <row r="34">
          <cell r="A34">
            <v>2812</v>
          </cell>
          <cell r="B34" t="str">
            <v>Amortizarea echipamentelor tehnologice (masini,utilaje si instalatii de lucru)</v>
          </cell>
          <cell r="C34">
            <v>-3769712.98</v>
          </cell>
          <cell r="D34">
            <v>551839290.79</v>
          </cell>
        </row>
        <row r="35">
          <cell r="A35">
            <v>2813</v>
          </cell>
          <cell r="B35" t="str">
            <v>Amortizarea aparatelor si instalatiilor de masurare, control si reglare</v>
          </cell>
          <cell r="C35">
            <v>-86967.18</v>
          </cell>
          <cell r="D35">
            <v>68298035.91</v>
          </cell>
        </row>
        <row r="36">
          <cell r="A36">
            <v>2814</v>
          </cell>
          <cell r="B36" t="str">
            <v>Amortizarea mijloacelor de transport</v>
          </cell>
          <cell r="C36">
            <v>0</v>
          </cell>
          <cell r="D36">
            <v>8822452.38</v>
          </cell>
        </row>
        <row r="37">
          <cell r="A37">
            <v>2816</v>
          </cell>
          <cell r="B37" t="str">
            <v>Amortizarea mobilierului, aparaturii birotice, ec. de protectie si altor active corporale</v>
          </cell>
          <cell r="C37">
            <v>-718647.22</v>
          </cell>
          <cell r="D37">
            <v>5183443.26</v>
          </cell>
        </row>
        <row r="38">
          <cell r="A38">
            <v>3</v>
          </cell>
          <cell r="B38" t="str">
            <v>Clasa 3</v>
          </cell>
          <cell r="C38">
            <v>18206203609.3</v>
          </cell>
          <cell r="D38">
            <v>17193967251.309998</v>
          </cell>
        </row>
        <row r="39">
          <cell r="A39">
            <v>301</v>
          </cell>
          <cell r="B39" t="str">
            <v>Materiale consumabile</v>
          </cell>
          <cell r="C39">
            <v>1075603826.3</v>
          </cell>
          <cell r="D39">
            <v>1000479020</v>
          </cell>
        </row>
        <row r="40">
          <cell r="A40">
            <v>3011</v>
          </cell>
          <cell r="B40" t="str">
            <v>Materiale auxiliare</v>
          </cell>
          <cell r="C40">
            <v>0</v>
          </cell>
          <cell r="D40">
            <v>45084</v>
          </cell>
        </row>
        <row r="41">
          <cell r="A41">
            <v>3012</v>
          </cell>
          <cell r="B41" t="str">
            <v>Combustibil</v>
          </cell>
          <cell r="C41">
            <v>0</v>
          </cell>
          <cell r="D41">
            <v>0</v>
          </cell>
        </row>
        <row r="42">
          <cell r="A42">
            <v>3014</v>
          </cell>
          <cell r="B42" t="str">
            <v>Piese de schimb</v>
          </cell>
          <cell r="C42">
            <v>449185653.3</v>
          </cell>
          <cell r="D42">
            <v>405957835</v>
          </cell>
        </row>
        <row r="43">
          <cell r="A43">
            <v>3018</v>
          </cell>
          <cell r="B43" t="str">
            <v>Alte materiale consumabile</v>
          </cell>
          <cell r="C43">
            <v>626418173</v>
          </cell>
          <cell r="D43">
            <v>594476101</v>
          </cell>
        </row>
        <row r="44">
          <cell r="A44">
            <v>321</v>
          </cell>
          <cell r="B44" t="str">
            <v>Obiecte de inventar</v>
          </cell>
          <cell r="C44">
            <v>14466280</v>
          </cell>
          <cell r="D44">
            <v>0</v>
          </cell>
        </row>
        <row r="45">
          <cell r="A45">
            <v>322</v>
          </cell>
          <cell r="B45" t="str">
            <v>Uzura obiectelor de inventar</v>
          </cell>
          <cell r="C45">
            <v>0</v>
          </cell>
          <cell r="D45">
            <v>39875277.31</v>
          </cell>
        </row>
        <row r="46">
          <cell r="A46">
            <v>331</v>
          </cell>
          <cell r="B46" t="str">
            <v>Produse in curs de executie</v>
          </cell>
          <cell r="C46">
            <v>3523878210</v>
          </cell>
          <cell r="D46">
            <v>3106216909</v>
          </cell>
        </row>
        <row r="47">
          <cell r="A47">
            <v>345</v>
          </cell>
          <cell r="B47" t="str">
            <v>Produse finite</v>
          </cell>
          <cell r="C47">
            <v>13421825556</v>
          </cell>
          <cell r="D47">
            <v>12848164770</v>
          </cell>
        </row>
        <row r="48">
          <cell r="A48">
            <v>371</v>
          </cell>
          <cell r="B48" t="str">
            <v>Marfuri</v>
          </cell>
          <cell r="C48">
            <v>156793958</v>
          </cell>
          <cell r="D48">
            <v>189982820</v>
          </cell>
        </row>
        <row r="49">
          <cell r="A49">
            <v>378</v>
          </cell>
          <cell r="B49" t="str">
            <v>Diferente de pret la marfuri</v>
          </cell>
          <cell r="C49">
            <v>13635779</v>
          </cell>
          <cell r="D49">
            <v>9248455</v>
          </cell>
        </row>
        <row r="50">
          <cell r="A50">
            <v>4</v>
          </cell>
          <cell r="B50" t="str">
            <v>Clasa 4</v>
          </cell>
          <cell r="C50">
            <v>47623937611.119995</v>
          </cell>
          <cell r="D50">
            <v>50612107773.700005</v>
          </cell>
        </row>
        <row r="51">
          <cell r="A51">
            <v>401</v>
          </cell>
          <cell r="B51" t="str">
            <v>Furnizori</v>
          </cell>
          <cell r="C51">
            <v>3897009136</v>
          </cell>
          <cell r="D51">
            <v>3363328034.4</v>
          </cell>
        </row>
        <row r="52">
          <cell r="A52">
            <v>404</v>
          </cell>
          <cell r="B52" t="str">
            <v>Furnizori de imobilizari</v>
          </cell>
          <cell r="C52">
            <v>1680694800</v>
          </cell>
          <cell r="D52">
            <v>5921768957</v>
          </cell>
        </row>
        <row r="53">
          <cell r="A53">
            <v>408</v>
          </cell>
          <cell r="B53" t="str">
            <v>Furnizori-facturi nesosite</v>
          </cell>
          <cell r="C53">
            <v>11180306</v>
          </cell>
          <cell r="D53">
            <v>53578548</v>
          </cell>
        </row>
        <row r="54">
          <cell r="A54">
            <v>409</v>
          </cell>
          <cell r="B54" t="str">
            <v>Furnizori-debitori</v>
          </cell>
          <cell r="C54">
            <v>1439100576</v>
          </cell>
          <cell r="D54">
            <v>1383005216</v>
          </cell>
        </row>
        <row r="55">
          <cell r="A55">
            <v>411</v>
          </cell>
          <cell r="B55" t="str">
            <v>Clienti</v>
          </cell>
          <cell r="C55">
            <v>12996317677.119999</v>
          </cell>
          <cell r="D55">
            <v>21708790240</v>
          </cell>
        </row>
        <row r="56">
          <cell r="A56">
            <v>421</v>
          </cell>
          <cell r="B56" t="str">
            <v>Personal-remuneratii datorate</v>
          </cell>
          <cell r="C56">
            <v>7188429307</v>
          </cell>
          <cell r="D56">
            <v>6239067931</v>
          </cell>
        </row>
        <row r="57">
          <cell r="A57">
            <v>423</v>
          </cell>
          <cell r="B57" t="str">
            <v>Personal-ajut. mat.datorate</v>
          </cell>
          <cell r="C57">
            <v>31100000</v>
          </cell>
          <cell r="D57">
            <v>31100000</v>
          </cell>
        </row>
        <row r="58">
          <cell r="A58">
            <v>424</v>
          </cell>
          <cell r="B58" t="str">
            <v>Participarea personalului la profit</v>
          </cell>
          <cell r="C58">
            <v>1157800000</v>
          </cell>
          <cell r="D58">
            <v>1157800000</v>
          </cell>
        </row>
        <row r="59">
          <cell r="A59">
            <v>425</v>
          </cell>
          <cell r="B59" t="str">
            <v>Avansuri acordate personalului</v>
          </cell>
          <cell r="C59">
            <v>1922620409</v>
          </cell>
          <cell r="D59">
            <v>1922620409</v>
          </cell>
        </row>
        <row r="60">
          <cell r="A60">
            <v>426</v>
          </cell>
          <cell r="B60" t="str">
            <v>Drepturi de pers.neridicate</v>
          </cell>
          <cell r="C60">
            <v>2453669</v>
          </cell>
          <cell r="D60">
            <v>880345</v>
          </cell>
        </row>
        <row r="61">
          <cell r="A61">
            <v>427</v>
          </cell>
          <cell r="B61" t="str">
            <v>Retineri din remun.datorate tertilor</v>
          </cell>
          <cell r="C61">
            <v>676066440</v>
          </cell>
          <cell r="D61">
            <v>663174852</v>
          </cell>
        </row>
        <row r="62">
          <cell r="A62">
            <v>428</v>
          </cell>
          <cell r="B62" t="str">
            <v>Alte datorii si creante in legatura cu personalul</v>
          </cell>
          <cell r="C62">
            <v>589746729</v>
          </cell>
          <cell r="D62">
            <v>593666204</v>
          </cell>
        </row>
        <row r="63">
          <cell r="A63">
            <v>4282</v>
          </cell>
          <cell r="B63" t="str">
            <v>Alte creante in legatura cu personalul</v>
          </cell>
          <cell r="C63">
            <v>589746729</v>
          </cell>
          <cell r="D63">
            <v>593666204</v>
          </cell>
        </row>
        <row r="64">
          <cell r="A64">
            <v>431</v>
          </cell>
          <cell r="B64" t="str">
            <v>Asigurari sociale</v>
          </cell>
          <cell r="C64">
            <v>2663359099</v>
          </cell>
          <cell r="D64">
            <v>3015478453</v>
          </cell>
        </row>
        <row r="65">
          <cell r="A65">
            <v>4311</v>
          </cell>
          <cell r="B65" t="str">
            <v>Contributia unitatii la asig.sociale</v>
          </cell>
          <cell r="C65">
            <v>2416747824</v>
          </cell>
          <cell r="D65">
            <v>2340333087</v>
          </cell>
        </row>
        <row r="66">
          <cell r="A66">
            <v>4312</v>
          </cell>
          <cell r="B66" t="str">
            <v>Contributia pers.pentru pensia suplim.</v>
          </cell>
          <cell r="C66">
            <v>246611275</v>
          </cell>
          <cell r="D66">
            <v>675145366</v>
          </cell>
        </row>
        <row r="67">
          <cell r="A67">
            <v>437</v>
          </cell>
          <cell r="B67" t="str">
            <v>Ajutor de somaj</v>
          </cell>
          <cell r="C67">
            <v>326707561</v>
          </cell>
          <cell r="D67">
            <v>342713018</v>
          </cell>
        </row>
        <row r="68">
          <cell r="A68">
            <v>4371</v>
          </cell>
          <cell r="B68" t="str">
            <v>Contributia unitatii la fondul de somaj</v>
          </cell>
          <cell r="C68">
            <v>284110443</v>
          </cell>
          <cell r="D68">
            <v>299600342</v>
          </cell>
        </row>
        <row r="69">
          <cell r="A69">
            <v>4372</v>
          </cell>
          <cell r="B69" t="str">
            <v>Contrib.personalului la fondul de somaj</v>
          </cell>
          <cell r="C69">
            <v>42597118</v>
          </cell>
          <cell r="D69">
            <v>43112676</v>
          </cell>
        </row>
        <row r="70">
          <cell r="A70">
            <v>441</v>
          </cell>
          <cell r="B70" t="str">
            <v>Impozitul pe profit</v>
          </cell>
          <cell r="C70">
            <v>15000000</v>
          </cell>
          <cell r="D70">
            <v>36128168</v>
          </cell>
        </row>
        <row r="71">
          <cell r="A71">
            <v>442</v>
          </cell>
          <cell r="B71" t="str">
            <v>T.V.A.</v>
          </cell>
          <cell r="C71">
            <v>2666530985</v>
          </cell>
          <cell r="D71">
            <v>1812373893</v>
          </cell>
        </row>
        <row r="72">
          <cell r="A72">
            <v>4424</v>
          </cell>
          <cell r="B72" t="str">
            <v>TVA de recuperat</v>
          </cell>
          <cell r="C72">
            <v>1290473486</v>
          </cell>
          <cell r="D72">
            <v>437615133</v>
          </cell>
        </row>
        <row r="73">
          <cell r="A73">
            <v>4426</v>
          </cell>
          <cell r="B73" t="str">
            <v>TVA deductibila</v>
          </cell>
          <cell r="C73">
            <v>1322195741</v>
          </cell>
          <cell r="D73">
            <v>1322195741</v>
          </cell>
        </row>
        <row r="74">
          <cell r="A74">
            <v>4427</v>
          </cell>
          <cell r="B74" t="str">
            <v>TVA colectata</v>
          </cell>
          <cell r="C74">
            <v>31722255</v>
          </cell>
          <cell r="D74">
            <v>31722255</v>
          </cell>
        </row>
        <row r="75">
          <cell r="A75">
            <v>4428</v>
          </cell>
          <cell r="B75" t="str">
            <v>TVA neexigibila</v>
          </cell>
          <cell r="C75">
            <v>22139503</v>
          </cell>
          <cell r="D75">
            <v>20840764</v>
          </cell>
        </row>
        <row r="76">
          <cell r="A76">
            <v>444</v>
          </cell>
          <cell r="B76" t="str">
            <v>Impozitul pe salarii</v>
          </cell>
          <cell r="C76">
            <v>664435334</v>
          </cell>
          <cell r="D76">
            <v>753017947</v>
          </cell>
        </row>
        <row r="77">
          <cell r="A77">
            <v>446</v>
          </cell>
          <cell r="B77" t="str">
            <v>Alte imp.taxe si varsam.</v>
          </cell>
          <cell r="C77">
            <v>989802036</v>
          </cell>
          <cell r="D77">
            <v>972199687</v>
          </cell>
        </row>
        <row r="78">
          <cell r="A78">
            <v>447</v>
          </cell>
          <cell r="B78" t="str">
            <v>Fonduri speciale</v>
          </cell>
          <cell r="C78">
            <v>391406629</v>
          </cell>
          <cell r="D78">
            <v>406876094</v>
          </cell>
        </row>
        <row r="79">
          <cell r="A79">
            <v>457</v>
          </cell>
          <cell r="B79" t="str">
            <v>Dividente de plata</v>
          </cell>
          <cell r="C79">
            <v>8086808165</v>
          </cell>
          <cell r="D79">
            <v>0</v>
          </cell>
        </row>
        <row r="80">
          <cell r="A80">
            <v>461</v>
          </cell>
          <cell r="B80" t="str">
            <v>Debitori diversi</v>
          </cell>
          <cell r="C80">
            <v>105741281</v>
          </cell>
          <cell r="D80">
            <v>49662580.3</v>
          </cell>
        </row>
        <row r="81">
          <cell r="A81">
            <v>462</v>
          </cell>
          <cell r="B81" t="str">
            <v>Creditori diversi</v>
          </cell>
          <cell r="C81">
            <v>121627472</v>
          </cell>
          <cell r="D81">
            <v>66471454</v>
          </cell>
        </row>
        <row r="82">
          <cell r="A82">
            <v>471</v>
          </cell>
          <cell r="B82" t="str">
            <v>Cheltuieli inregistrate in avans</v>
          </cell>
          <cell r="C82">
            <v>0</v>
          </cell>
          <cell r="D82">
            <v>118405743</v>
          </cell>
        </row>
        <row r="83">
          <cell r="A83">
            <v>476</v>
          </cell>
          <cell r="B83" t="str">
            <v>Diferente de conversie-activ</v>
          </cell>
          <cell r="C83">
            <v>0</v>
          </cell>
          <cell r="D83">
            <v>0</v>
          </cell>
        </row>
        <row r="84">
          <cell r="A84">
            <v>477</v>
          </cell>
          <cell r="B84" t="str">
            <v>Diferente de conversie-pasiv</v>
          </cell>
          <cell r="C84">
            <v>0</v>
          </cell>
          <cell r="D84">
            <v>0</v>
          </cell>
        </row>
        <row r="85">
          <cell r="A85">
            <v>5</v>
          </cell>
          <cell r="B85" t="str">
            <v>Clasa 5</v>
          </cell>
          <cell r="C85">
            <v>95789925804.51</v>
          </cell>
          <cell r="D85">
            <v>98132529396</v>
          </cell>
        </row>
        <row r="86">
          <cell r="A86">
            <v>512</v>
          </cell>
          <cell r="B86" t="str">
            <v>Conturi curente la banci</v>
          </cell>
          <cell r="C86">
            <v>55068463265.509995</v>
          </cell>
          <cell r="D86">
            <v>57454057759</v>
          </cell>
        </row>
        <row r="87">
          <cell r="A87">
            <v>5121</v>
          </cell>
          <cell r="B87" t="str">
            <v>Conturi la banci in lei</v>
          </cell>
          <cell r="C87">
            <v>21812494518.51</v>
          </cell>
          <cell r="D87">
            <v>20913638398</v>
          </cell>
        </row>
        <row r="88">
          <cell r="A88">
            <v>5124</v>
          </cell>
          <cell r="B88" t="str">
            <v>Conturi la banci in devize</v>
          </cell>
          <cell r="C88">
            <v>33235293757</v>
          </cell>
          <cell r="D88">
            <v>36508297218</v>
          </cell>
        </row>
        <row r="89">
          <cell r="A89">
            <v>5126</v>
          </cell>
          <cell r="B89" t="str">
            <v>Carnete de cecuri cu limita de suma</v>
          </cell>
          <cell r="C89">
            <v>20674990</v>
          </cell>
          <cell r="D89">
            <v>32122143</v>
          </cell>
        </row>
        <row r="90">
          <cell r="A90">
            <v>531</v>
          </cell>
          <cell r="B90" t="str">
            <v>Casa</v>
          </cell>
          <cell r="C90">
            <v>2986241940</v>
          </cell>
          <cell r="D90">
            <v>2982798758</v>
          </cell>
        </row>
        <row r="91">
          <cell r="A91">
            <v>5311</v>
          </cell>
          <cell r="B91" t="str">
            <v>Casa in lei</v>
          </cell>
          <cell r="C91">
            <v>2986241940</v>
          </cell>
          <cell r="D91">
            <v>2982798758</v>
          </cell>
        </row>
        <row r="92">
          <cell r="A92">
            <v>5314</v>
          </cell>
          <cell r="B92" t="str">
            <v>Casa in devize</v>
          </cell>
          <cell r="C92">
            <v>0</v>
          </cell>
          <cell r="D92">
            <v>0</v>
          </cell>
        </row>
        <row r="93">
          <cell r="A93">
            <v>542</v>
          </cell>
          <cell r="B93" t="str">
            <v>Avansuri de trezorerie</v>
          </cell>
          <cell r="C93">
            <v>389706275</v>
          </cell>
          <cell r="D93">
            <v>350158555</v>
          </cell>
        </row>
        <row r="94">
          <cell r="A94">
            <v>581</v>
          </cell>
          <cell r="B94" t="str">
            <v>Viramente interne</v>
          </cell>
          <cell r="C94">
            <v>37345514324</v>
          </cell>
          <cell r="D94">
            <v>37345514324</v>
          </cell>
        </row>
        <row r="95">
          <cell r="A95">
            <v>6</v>
          </cell>
          <cell r="B95" t="str">
            <v>Clasa 6</v>
          </cell>
          <cell r="C95">
            <v>13210748534.5</v>
          </cell>
          <cell r="D95">
            <v>13210748534.5</v>
          </cell>
        </row>
        <row r="96">
          <cell r="A96">
            <v>600</v>
          </cell>
          <cell r="B96" t="str">
            <v>Cheltuieli cu materiile prime</v>
          </cell>
          <cell r="C96">
            <v>0</v>
          </cell>
          <cell r="D96">
            <v>0</v>
          </cell>
        </row>
        <row r="97">
          <cell r="A97">
            <v>601</v>
          </cell>
          <cell r="B97" t="str">
            <v>Cheltuieli cu materiale consumabile</v>
          </cell>
          <cell r="C97">
            <v>1062832974</v>
          </cell>
          <cell r="D97">
            <v>1062832974</v>
          </cell>
        </row>
        <row r="98">
          <cell r="A98">
            <v>6011</v>
          </cell>
          <cell r="B98" t="str">
            <v>Cheltuieli cu materialele auxiliare</v>
          </cell>
          <cell r="C98">
            <v>45084</v>
          </cell>
          <cell r="D98">
            <v>45084</v>
          </cell>
        </row>
        <row r="99">
          <cell r="A99">
            <v>6012</v>
          </cell>
          <cell r="B99" t="str">
            <v>Cheltuieli privind combustibilii</v>
          </cell>
          <cell r="C99">
            <v>21998366</v>
          </cell>
          <cell r="D99">
            <v>21998366</v>
          </cell>
        </row>
        <row r="100">
          <cell r="A100">
            <v>6014</v>
          </cell>
          <cell r="B100" t="str">
            <v>Cheltuieli privind piesele de schimb</v>
          </cell>
          <cell r="C100">
            <v>429572842</v>
          </cell>
          <cell r="D100">
            <v>429572842</v>
          </cell>
        </row>
        <row r="101">
          <cell r="A101">
            <v>6018</v>
          </cell>
          <cell r="B101" t="str">
            <v>Cheltuieli privind alte materiale consumabile</v>
          </cell>
          <cell r="C101">
            <v>611216682</v>
          </cell>
          <cell r="D101">
            <v>611216682</v>
          </cell>
        </row>
        <row r="102">
          <cell r="A102">
            <v>602</v>
          </cell>
          <cell r="B102" t="str">
            <v>Cheltuieli privind obiectele de inventar</v>
          </cell>
          <cell r="C102">
            <v>39875277.31</v>
          </cell>
          <cell r="D102">
            <v>39875277.31</v>
          </cell>
        </row>
        <row r="103">
          <cell r="A103">
            <v>604</v>
          </cell>
          <cell r="B103" t="str">
            <v>Cheltuieli privind materialele nestocate</v>
          </cell>
          <cell r="C103">
            <v>6481720</v>
          </cell>
          <cell r="D103">
            <v>6481720</v>
          </cell>
        </row>
        <row r="104">
          <cell r="A104">
            <v>605</v>
          </cell>
          <cell r="B104" t="str">
            <v>Cheltuieli privind energia si apa</v>
          </cell>
          <cell r="C104">
            <v>302782506</v>
          </cell>
          <cell r="D104">
            <v>302782506</v>
          </cell>
        </row>
        <row r="105">
          <cell r="A105">
            <v>607</v>
          </cell>
          <cell r="B105" t="str">
            <v>Cheltuieli privind marfurile</v>
          </cell>
          <cell r="C105">
            <v>93748295</v>
          </cell>
          <cell r="D105">
            <v>93748295</v>
          </cell>
        </row>
        <row r="106">
          <cell r="A106">
            <v>611</v>
          </cell>
          <cell r="B106" t="str">
            <v>Cheltuieli de intretinere si reparatii</v>
          </cell>
          <cell r="C106">
            <v>83962208</v>
          </cell>
          <cell r="D106">
            <v>83962208</v>
          </cell>
        </row>
        <row r="107">
          <cell r="A107">
            <v>612</v>
          </cell>
          <cell r="B107" t="str">
            <v>Chelt.cu redev.loc.de gest.si chiriile</v>
          </cell>
          <cell r="C107">
            <v>75170203</v>
          </cell>
          <cell r="D107">
            <v>75170203</v>
          </cell>
        </row>
        <row r="108">
          <cell r="A108">
            <v>613</v>
          </cell>
          <cell r="B108" t="str">
            <v>Cheltuieli cu primele de asigurare</v>
          </cell>
          <cell r="C108">
            <v>119756413</v>
          </cell>
          <cell r="D108">
            <v>119756413</v>
          </cell>
        </row>
        <row r="109">
          <cell r="A109">
            <v>621</v>
          </cell>
          <cell r="B109" t="str">
            <v>Cheltuieli cu colaboratorii</v>
          </cell>
          <cell r="C109">
            <v>81168482</v>
          </cell>
          <cell r="D109">
            <v>81168482</v>
          </cell>
        </row>
        <row r="110">
          <cell r="A110">
            <v>622</v>
          </cell>
          <cell r="B110" t="str">
            <v>Cheltuieli privind comisioanele si onorariile</v>
          </cell>
          <cell r="C110">
            <v>1064444095.4</v>
          </cell>
          <cell r="D110">
            <v>1064444095.4</v>
          </cell>
        </row>
        <row r="111">
          <cell r="A111">
            <v>623</v>
          </cell>
          <cell r="B111" t="str">
            <v>Cheltuieli de protocol, reclama si publicitate</v>
          </cell>
          <cell r="C111">
            <v>26200175</v>
          </cell>
          <cell r="D111">
            <v>26200175</v>
          </cell>
        </row>
        <row r="112">
          <cell r="A112">
            <v>624</v>
          </cell>
          <cell r="B112" t="str">
            <v>Cheltuieli cu transportul de bunuri si de personal</v>
          </cell>
          <cell r="C112">
            <v>2117647</v>
          </cell>
          <cell r="D112">
            <v>2117647</v>
          </cell>
        </row>
        <row r="113">
          <cell r="A113">
            <v>625</v>
          </cell>
          <cell r="B113" t="str">
            <v>Cheltuieli cu deplasari, detasari si transferari</v>
          </cell>
          <cell r="C113">
            <v>29651559</v>
          </cell>
          <cell r="D113">
            <v>29651559</v>
          </cell>
        </row>
        <row r="114">
          <cell r="A114">
            <v>626</v>
          </cell>
          <cell r="B114" t="str">
            <v>Cheltuieli postale si taxe de telecomunicatii</v>
          </cell>
          <cell r="C114">
            <v>57387695</v>
          </cell>
          <cell r="D114">
            <v>57387695</v>
          </cell>
        </row>
        <row r="115">
          <cell r="A115">
            <v>627</v>
          </cell>
          <cell r="B115" t="str">
            <v>Cheltuieli cu serviciile bancare si asimilate</v>
          </cell>
          <cell r="C115">
            <v>79522503</v>
          </cell>
          <cell r="D115">
            <v>79522503</v>
          </cell>
        </row>
        <row r="116">
          <cell r="A116">
            <v>628</v>
          </cell>
          <cell r="B116" t="str">
            <v>Alte cheltuieli cu serviciile executate de terti</v>
          </cell>
          <cell r="C116">
            <v>213867088</v>
          </cell>
          <cell r="D116">
            <v>213867088</v>
          </cell>
        </row>
        <row r="117">
          <cell r="A117">
            <v>635</v>
          </cell>
          <cell r="B117" t="str">
            <v>Cheltuieli cu alte impoz.taxe si vars.asimilate</v>
          </cell>
          <cell r="C117">
            <v>406876094</v>
          </cell>
          <cell r="D117">
            <v>406876094</v>
          </cell>
        </row>
        <row r="118">
          <cell r="A118">
            <v>641</v>
          </cell>
          <cell r="B118" t="str">
            <v>Cheltuieli cu remuneratiile personalului</v>
          </cell>
          <cell r="C118">
            <v>5915977109</v>
          </cell>
          <cell r="D118">
            <v>5915977109</v>
          </cell>
        </row>
        <row r="119">
          <cell r="A119">
            <v>645</v>
          </cell>
          <cell r="B119" t="str">
            <v>Cheltuieliprivind asigurarile si protect. sociala</v>
          </cell>
          <cell r="C119">
            <v>2139907058</v>
          </cell>
          <cell r="D119">
            <v>2139907058</v>
          </cell>
        </row>
        <row r="120">
          <cell r="A120">
            <v>6451</v>
          </cell>
          <cell r="B120" t="str">
            <v>Chelt.privind contributia unitatii la asig.sociale</v>
          </cell>
          <cell r="C120">
            <v>1809206716</v>
          </cell>
          <cell r="D120">
            <v>1809206716</v>
          </cell>
        </row>
        <row r="121">
          <cell r="A121">
            <v>6452</v>
          </cell>
          <cell r="B121" t="str">
            <v>Chelt.privind contrib. unit.pt.ajutorul de somaj</v>
          </cell>
          <cell r="C121">
            <v>299600342</v>
          </cell>
          <cell r="D121">
            <v>299600342</v>
          </cell>
        </row>
        <row r="122">
          <cell r="A122">
            <v>6458</v>
          </cell>
          <cell r="B122" t="str">
            <v>Alte cheltuieli privind asigurarile si prot. soc.</v>
          </cell>
          <cell r="C122">
            <v>31100000</v>
          </cell>
          <cell r="D122">
            <v>31100000</v>
          </cell>
        </row>
        <row r="123">
          <cell r="A123">
            <v>665</v>
          </cell>
          <cell r="B123" t="str">
            <v>Cheltuieli din diferente de curs valutar</v>
          </cell>
          <cell r="C123">
            <v>492461314</v>
          </cell>
          <cell r="D123">
            <v>492461314</v>
          </cell>
        </row>
        <row r="124">
          <cell r="A124">
            <v>666</v>
          </cell>
          <cell r="B124" t="str">
            <v>Cheltuieli privind dobanzile</v>
          </cell>
          <cell r="C124">
            <v>1444486</v>
          </cell>
          <cell r="D124">
            <v>1444486</v>
          </cell>
        </row>
        <row r="125">
          <cell r="A125">
            <v>671</v>
          </cell>
          <cell r="B125" t="str">
            <v>Cheltuieli exceptionale privind operatiile de gest</v>
          </cell>
          <cell r="C125">
            <v>138134570</v>
          </cell>
          <cell r="D125">
            <v>138134570</v>
          </cell>
        </row>
        <row r="126">
          <cell r="A126">
            <v>6711</v>
          </cell>
          <cell r="B126" t="str">
            <v>Despagubiri, amenzi si penalitati</v>
          </cell>
          <cell r="C126">
            <v>0</v>
          </cell>
          <cell r="D126">
            <v>0</v>
          </cell>
        </row>
        <row r="127">
          <cell r="A127">
            <v>6712</v>
          </cell>
          <cell r="B127" t="str">
            <v>Donatii si subventii acordate</v>
          </cell>
          <cell r="C127">
            <v>138134570</v>
          </cell>
          <cell r="D127">
            <v>138134570</v>
          </cell>
        </row>
        <row r="128">
          <cell r="A128">
            <v>672</v>
          </cell>
          <cell r="B128" t="str">
            <v>Cheltuieli privind operatiile de capital</v>
          </cell>
          <cell r="C128">
            <v>0</v>
          </cell>
          <cell r="D128">
            <v>0</v>
          </cell>
        </row>
        <row r="129">
          <cell r="A129">
            <v>6728</v>
          </cell>
          <cell r="B129" t="str">
            <v>Alte chelt. exceptionale privind oper. de capital</v>
          </cell>
          <cell r="C129">
            <v>0</v>
          </cell>
          <cell r="D129">
            <v>0</v>
          </cell>
        </row>
        <row r="130">
          <cell r="A130">
            <v>681</v>
          </cell>
          <cell r="B130" t="str">
            <v>Chelt.de expl. priv. amortizarile si provizioanele</v>
          </cell>
          <cell r="C130">
            <v>740850894.79</v>
          </cell>
          <cell r="D130">
            <v>740850894.79</v>
          </cell>
        </row>
        <row r="131">
          <cell r="A131">
            <v>6811</v>
          </cell>
          <cell r="B131" t="str">
            <v>Cheltuieli de exploatare privind amortiz. imobiliz</v>
          </cell>
          <cell r="C131">
            <v>740850894.79</v>
          </cell>
          <cell r="D131">
            <v>740850894.79</v>
          </cell>
        </row>
        <row r="132">
          <cell r="A132">
            <v>691</v>
          </cell>
          <cell r="B132" t="str">
            <v>Cheltuieli cu impozitul  pe profit</v>
          </cell>
          <cell r="C132">
            <v>36128168</v>
          </cell>
          <cell r="D132">
            <v>36128168</v>
          </cell>
        </row>
        <row r="133">
          <cell r="A133">
            <v>7</v>
          </cell>
          <cell r="B133" t="str">
            <v>Clasa 7</v>
          </cell>
          <cell r="C133">
            <v>30317088442.63</v>
          </cell>
          <cell r="D133">
            <v>30317088442.63</v>
          </cell>
        </row>
        <row r="134">
          <cell r="A134">
            <v>701</v>
          </cell>
          <cell r="B134" t="str">
            <v>Venituri din vanzarea produselor finite</v>
          </cell>
          <cell r="C134">
            <v>12843584940</v>
          </cell>
          <cell r="D134">
            <v>12843584940</v>
          </cell>
        </row>
        <row r="135">
          <cell r="A135">
            <v>704</v>
          </cell>
          <cell r="B135" t="str">
            <v>Venituri din lucrari exec. si servicii prestate</v>
          </cell>
          <cell r="C135">
            <v>128729759.12</v>
          </cell>
          <cell r="D135">
            <v>128729759.12</v>
          </cell>
        </row>
        <row r="136">
          <cell r="A136">
            <v>706</v>
          </cell>
          <cell r="B136" t="str">
            <v>Venit.din redevente, locatii de gestiune si chirii</v>
          </cell>
          <cell r="C136">
            <v>19573569</v>
          </cell>
          <cell r="D136">
            <v>19573569</v>
          </cell>
        </row>
        <row r="137">
          <cell r="A137">
            <v>707</v>
          </cell>
          <cell r="B137" t="str">
            <v>Venituri din vanzarea marfurilor</v>
          </cell>
          <cell r="C137">
            <v>107880303</v>
          </cell>
          <cell r="D137">
            <v>107880303</v>
          </cell>
        </row>
        <row r="138">
          <cell r="A138">
            <v>708</v>
          </cell>
          <cell r="B138" t="str">
            <v>Venituri din activitati diverse</v>
          </cell>
          <cell r="C138">
            <v>11317103</v>
          </cell>
          <cell r="D138">
            <v>11317103</v>
          </cell>
        </row>
        <row r="139">
          <cell r="A139">
            <v>711</v>
          </cell>
          <cell r="B139" t="str">
            <v>Venituri din productia stocata</v>
          </cell>
          <cell r="C139">
            <v>16945380240</v>
          </cell>
          <cell r="D139">
            <v>16945380240</v>
          </cell>
        </row>
        <row r="140">
          <cell r="A140">
            <v>741</v>
          </cell>
          <cell r="B140" t="str">
            <v>Venituri din subventii de exploatare</v>
          </cell>
          <cell r="C140">
            <v>14686297</v>
          </cell>
          <cell r="D140">
            <v>14686297</v>
          </cell>
        </row>
        <row r="141">
          <cell r="A141">
            <v>758</v>
          </cell>
          <cell r="B141" t="str">
            <v>Alte venituri din exploatare</v>
          </cell>
          <cell r="C141">
            <v>24365</v>
          </cell>
          <cell r="D141">
            <v>24365</v>
          </cell>
        </row>
        <row r="142">
          <cell r="A142">
            <v>765</v>
          </cell>
          <cell r="B142" t="str">
            <v>Venituri din diferente de curs valutar</v>
          </cell>
          <cell r="C142">
            <v>231872016</v>
          </cell>
          <cell r="D142">
            <v>231872016</v>
          </cell>
        </row>
        <row r="143">
          <cell r="A143">
            <v>766</v>
          </cell>
          <cell r="B143" t="str">
            <v>Venituri din dobanzi</v>
          </cell>
          <cell r="C143">
            <v>14039850.51</v>
          </cell>
          <cell r="D143">
            <v>14039850.51</v>
          </cell>
        </row>
      </sheetData>
      <sheetData sheetId="4">
        <row r="1">
          <cell r="A1" t="str">
            <v>Cod Cont</v>
          </cell>
          <cell r="B1" t="str">
            <v>Denumire cont</v>
          </cell>
          <cell r="C1" t="str">
            <v>RD Mai</v>
          </cell>
          <cell r="D1" t="str">
            <v>RC Mai</v>
          </cell>
        </row>
        <row r="2">
          <cell r="A2">
            <v>1</v>
          </cell>
          <cell r="B2" t="str">
            <v>Clasa 1</v>
          </cell>
          <cell r="C2">
            <v>15602717581.509998</v>
          </cell>
          <cell r="D2">
            <v>23173965035.11</v>
          </cell>
        </row>
        <row r="3">
          <cell r="A3">
            <v>101</v>
          </cell>
          <cell r="B3" t="str">
            <v>Capital social</v>
          </cell>
          <cell r="C3">
            <v>0</v>
          </cell>
          <cell r="D3">
            <v>0</v>
          </cell>
        </row>
        <row r="4">
          <cell r="A4">
            <v>1012</v>
          </cell>
          <cell r="B4" t="str">
            <v>Capital subscris varsat</v>
          </cell>
          <cell r="C4">
            <v>0</v>
          </cell>
          <cell r="D4">
            <v>0</v>
          </cell>
        </row>
        <row r="5">
          <cell r="A5">
            <v>106</v>
          </cell>
          <cell r="B5" t="str">
            <v>Rezerve</v>
          </cell>
          <cell r="C5">
            <v>0</v>
          </cell>
          <cell r="D5">
            <v>0</v>
          </cell>
        </row>
        <row r="6">
          <cell r="A6">
            <v>1061</v>
          </cell>
          <cell r="B6" t="str">
            <v>Rezerve legale</v>
          </cell>
          <cell r="C6">
            <v>0</v>
          </cell>
          <cell r="D6">
            <v>0</v>
          </cell>
        </row>
        <row r="7">
          <cell r="A7">
            <v>112</v>
          </cell>
          <cell r="B7" t="str">
            <v>Fondul de participare la profit</v>
          </cell>
          <cell r="C7">
            <v>0</v>
          </cell>
          <cell r="D7">
            <v>0</v>
          </cell>
        </row>
        <row r="8">
          <cell r="A8">
            <v>118</v>
          </cell>
          <cell r="B8" t="str">
            <v>Alte fonduri</v>
          </cell>
          <cell r="C8">
            <v>0</v>
          </cell>
          <cell r="D8">
            <v>0</v>
          </cell>
        </row>
        <row r="9">
          <cell r="A9">
            <v>121</v>
          </cell>
          <cell r="B9" t="str">
            <v>Profit si pierdere</v>
          </cell>
          <cell r="C9">
            <v>15539227861.509998</v>
          </cell>
          <cell r="D9">
            <v>23173965035.11</v>
          </cell>
        </row>
        <row r="10">
          <cell r="A10">
            <v>129</v>
          </cell>
          <cell r="B10" t="str">
            <v>Repartizarea profitului</v>
          </cell>
          <cell r="C10">
            <v>0</v>
          </cell>
          <cell r="D10">
            <v>0</v>
          </cell>
        </row>
        <row r="11">
          <cell r="A11">
            <v>162</v>
          </cell>
          <cell r="B11" t="str">
            <v>Credite bancare pe termen lung si mediu</v>
          </cell>
          <cell r="C11">
            <v>0</v>
          </cell>
          <cell r="D11">
            <v>0</v>
          </cell>
        </row>
        <row r="12">
          <cell r="A12">
            <v>1621</v>
          </cell>
          <cell r="B12" t="str">
            <v>Credite bancare pe termen lung si mediu</v>
          </cell>
          <cell r="C12">
            <v>0</v>
          </cell>
          <cell r="D12">
            <v>0</v>
          </cell>
        </row>
        <row r="13">
          <cell r="A13">
            <v>167</v>
          </cell>
          <cell r="B13" t="str">
            <v>Alte imprumuturi si datorii asimilate</v>
          </cell>
          <cell r="C13">
            <v>63489720</v>
          </cell>
          <cell r="D13">
            <v>0</v>
          </cell>
        </row>
        <row r="14">
          <cell r="A14">
            <v>168</v>
          </cell>
          <cell r="B14" t="str">
            <v>Dobanzi aferente imprum. si datoriilor asimilate</v>
          </cell>
          <cell r="C14">
            <v>0</v>
          </cell>
          <cell r="D14">
            <v>0</v>
          </cell>
        </row>
        <row r="15">
          <cell r="A15">
            <v>1682</v>
          </cell>
          <cell r="B15" t="str">
            <v>Dobanzi afer. creditelor banc. pe term. lg. si med</v>
          </cell>
          <cell r="C15">
            <v>0</v>
          </cell>
          <cell r="D15">
            <v>0</v>
          </cell>
        </row>
        <row r="16">
          <cell r="A16">
            <v>1687</v>
          </cell>
          <cell r="B16" t="str">
            <v>Dobanzi afer. altor imprum. si datorii asimilate</v>
          </cell>
          <cell r="C16">
            <v>0</v>
          </cell>
          <cell r="D16">
            <v>0</v>
          </cell>
        </row>
        <row r="17">
          <cell r="A17">
            <v>2</v>
          </cell>
          <cell r="B17" t="str">
            <v>Clasa 2</v>
          </cell>
          <cell r="C17">
            <v>8725066647.04</v>
          </cell>
          <cell r="D17">
            <v>6282470340.320001</v>
          </cell>
        </row>
        <row r="18">
          <cell r="A18">
            <v>203</v>
          </cell>
          <cell r="B18" t="str">
            <v>Cheltuieli de cercetare si dezvoltare</v>
          </cell>
          <cell r="C18">
            <v>0</v>
          </cell>
          <cell r="D18">
            <v>0</v>
          </cell>
        </row>
        <row r="19">
          <cell r="A19">
            <v>211</v>
          </cell>
          <cell r="B19" t="str">
            <v>Terenuri</v>
          </cell>
          <cell r="C19">
            <v>0</v>
          </cell>
          <cell r="D19">
            <v>0</v>
          </cell>
        </row>
        <row r="20">
          <cell r="A20">
            <v>2111</v>
          </cell>
          <cell r="B20" t="str">
            <v>Terenuri</v>
          </cell>
          <cell r="C20">
            <v>0</v>
          </cell>
          <cell r="D20">
            <v>0</v>
          </cell>
        </row>
        <row r="21">
          <cell r="A21">
            <v>212</v>
          </cell>
          <cell r="B21" t="str">
            <v>Mijloace fixe</v>
          </cell>
          <cell r="C21">
            <v>5537135926</v>
          </cell>
          <cell r="D21">
            <v>0</v>
          </cell>
        </row>
        <row r="22">
          <cell r="A22">
            <v>2121</v>
          </cell>
          <cell r="B22" t="str">
            <v>Constructii</v>
          </cell>
          <cell r="C22">
            <v>0</v>
          </cell>
          <cell r="D22">
            <v>0</v>
          </cell>
        </row>
        <row r="23">
          <cell r="A23">
            <v>2122</v>
          </cell>
          <cell r="B23" t="str">
            <v>Echipamente tehnologice</v>
          </cell>
          <cell r="C23">
            <v>5426543818</v>
          </cell>
          <cell r="D23">
            <v>0</v>
          </cell>
        </row>
        <row r="24">
          <cell r="A24">
            <v>2123</v>
          </cell>
          <cell r="B24" t="str">
            <v>Aparate si instal.de masurare, control si regl.</v>
          </cell>
          <cell r="C24">
            <v>0</v>
          </cell>
          <cell r="D24">
            <v>0</v>
          </cell>
        </row>
        <row r="25">
          <cell r="A25">
            <v>2124</v>
          </cell>
          <cell r="B25" t="str">
            <v>Mijloace de transport</v>
          </cell>
          <cell r="C25">
            <v>0</v>
          </cell>
          <cell r="D25">
            <v>0</v>
          </cell>
        </row>
        <row r="26">
          <cell r="A26">
            <v>2126</v>
          </cell>
          <cell r="B26" t="str">
            <v>Mobilier,aparatura birotica si alte active corp.</v>
          </cell>
          <cell r="C26">
            <v>110592108</v>
          </cell>
          <cell r="D26">
            <v>0</v>
          </cell>
        </row>
        <row r="27">
          <cell r="A27">
            <v>231</v>
          </cell>
          <cell r="B27" t="str">
            <v>Imobilizari corporale in curs</v>
          </cell>
          <cell r="C27">
            <v>3182430055.04</v>
          </cell>
          <cell r="D27">
            <v>5537135926</v>
          </cell>
        </row>
        <row r="28">
          <cell r="A28">
            <v>267</v>
          </cell>
          <cell r="B28" t="str">
            <v>Creante imobilizate</v>
          </cell>
          <cell r="C28">
            <v>5500666</v>
          </cell>
          <cell r="D28">
            <v>0</v>
          </cell>
        </row>
        <row r="29">
          <cell r="A29">
            <v>2677</v>
          </cell>
          <cell r="B29" t="str">
            <v>Alte creante imobilizate</v>
          </cell>
          <cell r="C29">
            <v>5500666</v>
          </cell>
          <cell r="D29">
            <v>0</v>
          </cell>
        </row>
        <row r="30">
          <cell r="A30">
            <v>280</v>
          </cell>
          <cell r="B30" t="str">
            <v>Amortizari privind imobilizarile necorporale</v>
          </cell>
          <cell r="C30">
            <v>0</v>
          </cell>
          <cell r="D30">
            <v>75989628.06</v>
          </cell>
        </row>
        <row r="31">
          <cell r="A31">
            <v>2803</v>
          </cell>
          <cell r="B31" t="str">
            <v>Amortizarea chelt. de cercetare si dezvoltare</v>
          </cell>
          <cell r="C31">
            <v>0</v>
          </cell>
          <cell r="D31">
            <v>75989628.06</v>
          </cell>
        </row>
        <row r="32">
          <cell r="A32">
            <v>281</v>
          </cell>
          <cell r="B32" t="str">
            <v>Amortizari privind imobilizarile corporale</v>
          </cell>
          <cell r="C32">
            <v>0</v>
          </cell>
          <cell r="D32">
            <v>669344786.26</v>
          </cell>
        </row>
        <row r="33">
          <cell r="A33">
            <v>2811</v>
          </cell>
          <cell r="B33" t="str">
            <v>Amortizarea constructiilor</v>
          </cell>
          <cell r="C33">
            <v>0</v>
          </cell>
          <cell r="D33">
            <v>30718044.39</v>
          </cell>
        </row>
        <row r="34">
          <cell r="A34">
            <v>2812</v>
          </cell>
          <cell r="B34" t="str">
            <v>Amortizarea echipamentelor tehnologice (masini,utilaje si instalatii de lucru)</v>
          </cell>
          <cell r="C34">
            <v>0</v>
          </cell>
          <cell r="D34">
            <v>558863592.43</v>
          </cell>
        </row>
        <row r="35">
          <cell r="A35">
            <v>2813</v>
          </cell>
          <cell r="B35" t="str">
            <v>Amortizarea aparatelor si instalatiilor de masurare, control si reglare</v>
          </cell>
          <cell r="C35">
            <v>0</v>
          </cell>
          <cell r="D35">
            <v>65508149.99</v>
          </cell>
        </row>
        <row r="36">
          <cell r="A36">
            <v>2814</v>
          </cell>
          <cell r="B36" t="str">
            <v>Amortizarea mijloacelor de transport</v>
          </cell>
          <cell r="C36">
            <v>0</v>
          </cell>
          <cell r="D36">
            <v>8822452.38</v>
          </cell>
        </row>
        <row r="37">
          <cell r="A37">
            <v>2816</v>
          </cell>
          <cell r="B37" t="str">
            <v>Amortizarea mobilierului, aparaturii birotice, ec. de protectie si altor active corporale</v>
          </cell>
          <cell r="C37">
            <v>0</v>
          </cell>
          <cell r="D37">
            <v>5432547.07</v>
          </cell>
        </row>
        <row r="38">
          <cell r="A38">
            <v>3</v>
          </cell>
          <cell r="B38" t="str">
            <v>Clasa 3</v>
          </cell>
          <cell r="C38">
            <v>27606777609</v>
          </cell>
          <cell r="D38">
            <v>25469949518.96</v>
          </cell>
        </row>
        <row r="39">
          <cell r="A39">
            <v>301</v>
          </cell>
          <cell r="B39" t="str">
            <v>Materiale consumabile</v>
          </cell>
          <cell r="C39">
            <v>968222969</v>
          </cell>
          <cell r="D39">
            <v>1095091331.19</v>
          </cell>
        </row>
        <row r="40">
          <cell r="A40">
            <v>3011</v>
          </cell>
          <cell r="B40" t="str">
            <v>Materiale auxiliare</v>
          </cell>
          <cell r="C40">
            <v>0</v>
          </cell>
          <cell r="D40">
            <v>461244</v>
          </cell>
        </row>
        <row r="41">
          <cell r="A41">
            <v>3012</v>
          </cell>
          <cell r="B41" t="str">
            <v>Combustibil</v>
          </cell>
          <cell r="C41">
            <v>0</v>
          </cell>
          <cell r="D41">
            <v>0</v>
          </cell>
        </row>
        <row r="42">
          <cell r="A42">
            <v>3014</v>
          </cell>
          <cell r="B42" t="str">
            <v>Piese de schimb</v>
          </cell>
          <cell r="C42">
            <v>105491138</v>
          </cell>
          <cell r="D42">
            <v>322083124.2</v>
          </cell>
        </row>
        <row r="43">
          <cell r="A43">
            <v>3018</v>
          </cell>
          <cell r="B43" t="str">
            <v>Alte materiale consumabile</v>
          </cell>
          <cell r="C43">
            <v>862731831</v>
          </cell>
          <cell r="D43">
            <v>772546962.99</v>
          </cell>
        </row>
        <row r="44">
          <cell r="A44">
            <v>321</v>
          </cell>
          <cell r="B44" t="str">
            <v>Obiecte de inventar</v>
          </cell>
          <cell r="C44">
            <v>175610827</v>
          </cell>
          <cell r="D44">
            <v>365000</v>
          </cell>
        </row>
        <row r="45">
          <cell r="A45">
            <v>322</v>
          </cell>
          <cell r="B45" t="str">
            <v>Uzura obiectelor de inventar</v>
          </cell>
          <cell r="C45">
            <v>365000</v>
          </cell>
          <cell r="D45">
            <v>46798640.77</v>
          </cell>
        </row>
        <row r="46">
          <cell r="A46">
            <v>331</v>
          </cell>
          <cell r="B46" t="str">
            <v>Produse in curs de executie</v>
          </cell>
          <cell r="C46">
            <v>3660372768</v>
          </cell>
          <cell r="D46">
            <v>3523878210</v>
          </cell>
        </row>
        <row r="47">
          <cell r="A47">
            <v>345</v>
          </cell>
          <cell r="B47" t="str">
            <v>Produse finite</v>
          </cell>
          <cell r="C47">
            <v>22467663358</v>
          </cell>
          <cell r="D47">
            <v>20555779350</v>
          </cell>
        </row>
        <row r="48">
          <cell r="A48">
            <v>371</v>
          </cell>
          <cell r="B48" t="str">
            <v>Marfuri</v>
          </cell>
          <cell r="C48">
            <v>324433664</v>
          </cell>
          <cell r="D48">
            <v>222797605</v>
          </cell>
        </row>
        <row r="49">
          <cell r="A49">
            <v>378</v>
          </cell>
          <cell r="B49" t="str">
            <v>Diferente de pret la marfuri</v>
          </cell>
          <cell r="C49">
            <v>10109023</v>
          </cell>
          <cell r="D49">
            <v>25239382</v>
          </cell>
        </row>
        <row r="50">
          <cell r="A50">
            <v>4</v>
          </cell>
          <cell r="B50" t="str">
            <v>Clasa 4</v>
          </cell>
          <cell r="C50">
            <v>45132091734.63</v>
          </cell>
          <cell r="D50">
            <v>44797399208.52</v>
          </cell>
        </row>
        <row r="51">
          <cell r="A51">
            <v>401</v>
          </cell>
          <cell r="B51" t="str">
            <v>Furnizori</v>
          </cell>
          <cell r="C51">
            <v>3696453747</v>
          </cell>
          <cell r="D51">
            <v>4319585665</v>
          </cell>
        </row>
        <row r="52">
          <cell r="A52">
            <v>404</v>
          </cell>
          <cell r="B52" t="str">
            <v>Furnizori de imobilizari</v>
          </cell>
          <cell r="C52">
            <v>4030124459</v>
          </cell>
          <cell r="D52">
            <v>3944816934</v>
          </cell>
        </row>
        <row r="53">
          <cell r="A53">
            <v>408</v>
          </cell>
          <cell r="B53" t="str">
            <v>Furnizori-facturi nesosite</v>
          </cell>
          <cell r="C53">
            <v>0</v>
          </cell>
          <cell r="D53">
            <v>0</v>
          </cell>
        </row>
        <row r="54">
          <cell r="A54">
            <v>409</v>
          </cell>
          <cell r="B54" t="str">
            <v>Furnizori-debitori</v>
          </cell>
          <cell r="C54">
            <v>725805334</v>
          </cell>
          <cell r="D54">
            <v>2496925646</v>
          </cell>
        </row>
        <row r="55">
          <cell r="A55">
            <v>411</v>
          </cell>
          <cell r="B55" t="str">
            <v>Clienti</v>
          </cell>
          <cell r="C55">
            <v>20872683146</v>
          </cell>
          <cell r="D55">
            <v>16810666771</v>
          </cell>
        </row>
        <row r="56">
          <cell r="A56">
            <v>421</v>
          </cell>
          <cell r="B56" t="str">
            <v>Personal-remuneratii datorate</v>
          </cell>
          <cell r="C56">
            <v>5870859131</v>
          </cell>
          <cell r="D56">
            <v>6924074133</v>
          </cell>
        </row>
        <row r="57">
          <cell r="A57">
            <v>423</v>
          </cell>
          <cell r="B57" t="str">
            <v>Personal-ajut. mat.datorate</v>
          </cell>
          <cell r="C57">
            <v>16500000</v>
          </cell>
          <cell r="D57">
            <v>16500000</v>
          </cell>
        </row>
        <row r="58">
          <cell r="A58">
            <v>424</v>
          </cell>
          <cell r="B58" t="str">
            <v>Participarea personalului la profit</v>
          </cell>
          <cell r="C58">
            <v>0</v>
          </cell>
          <cell r="D58">
            <v>0</v>
          </cell>
        </row>
        <row r="59">
          <cell r="A59">
            <v>425</v>
          </cell>
          <cell r="B59" t="str">
            <v>Avansuri acordate personalului</v>
          </cell>
          <cell r="C59">
            <v>2216925937</v>
          </cell>
          <cell r="D59">
            <v>2216925937</v>
          </cell>
        </row>
        <row r="60">
          <cell r="A60">
            <v>426</v>
          </cell>
          <cell r="B60" t="str">
            <v>Drepturi de pers.neridicate</v>
          </cell>
          <cell r="C60">
            <v>10185692</v>
          </cell>
          <cell r="D60">
            <v>5482080</v>
          </cell>
        </row>
        <row r="61">
          <cell r="A61">
            <v>427</v>
          </cell>
          <cell r="B61" t="str">
            <v>Retineri din remun.datorate tertilor</v>
          </cell>
          <cell r="C61">
            <v>700641181</v>
          </cell>
          <cell r="D61">
            <v>805240504</v>
          </cell>
        </row>
        <row r="62">
          <cell r="A62">
            <v>428</v>
          </cell>
          <cell r="B62" t="str">
            <v>Alte datorii si creante in legatura cu personalul</v>
          </cell>
          <cell r="C62">
            <v>37392176</v>
          </cell>
          <cell r="D62">
            <v>25773051</v>
          </cell>
        </row>
        <row r="63">
          <cell r="A63">
            <v>4282</v>
          </cell>
          <cell r="B63" t="str">
            <v>Alte creante in legatura cu personalul</v>
          </cell>
          <cell r="C63">
            <v>37392176</v>
          </cell>
          <cell r="D63">
            <v>25773051</v>
          </cell>
        </row>
        <row r="64">
          <cell r="A64">
            <v>431</v>
          </cell>
          <cell r="B64" t="str">
            <v>Asigurari sociale</v>
          </cell>
          <cell r="C64">
            <v>3033778186</v>
          </cell>
          <cell r="D64">
            <v>3258414706</v>
          </cell>
        </row>
        <row r="65">
          <cell r="A65">
            <v>4311</v>
          </cell>
          <cell r="B65" t="str">
            <v>Contributia unitatii la asig.sociale</v>
          </cell>
          <cell r="C65">
            <v>2358632820</v>
          </cell>
          <cell r="D65">
            <v>2507606472</v>
          </cell>
        </row>
        <row r="66">
          <cell r="A66">
            <v>4312</v>
          </cell>
          <cell r="B66" t="str">
            <v>Contributia pers.pentru pensia suplim.</v>
          </cell>
          <cell r="C66">
            <v>675145366</v>
          </cell>
          <cell r="D66">
            <v>750808234</v>
          </cell>
        </row>
        <row r="67">
          <cell r="A67">
            <v>437</v>
          </cell>
          <cell r="B67" t="str">
            <v>Ajutor de somaj</v>
          </cell>
          <cell r="C67">
            <v>341905176</v>
          </cell>
          <cell r="D67">
            <v>379573936</v>
          </cell>
        </row>
        <row r="68">
          <cell r="A68">
            <v>4371</v>
          </cell>
          <cell r="B68" t="str">
            <v>Contributia unitatii la fondul de somaj</v>
          </cell>
          <cell r="C68">
            <v>298792500</v>
          </cell>
          <cell r="D68">
            <v>333195305</v>
          </cell>
        </row>
        <row r="69">
          <cell r="A69">
            <v>4372</v>
          </cell>
          <cell r="B69" t="str">
            <v>Contrib.personalului la fondul de somaj</v>
          </cell>
          <cell r="C69">
            <v>43112676</v>
          </cell>
          <cell r="D69">
            <v>46378631</v>
          </cell>
        </row>
        <row r="70">
          <cell r="A70">
            <v>441</v>
          </cell>
          <cell r="B70" t="str">
            <v>Impozitul pe profit</v>
          </cell>
          <cell r="C70">
            <v>0</v>
          </cell>
          <cell r="D70">
            <v>233291528</v>
          </cell>
        </row>
        <row r="71">
          <cell r="A71">
            <v>442</v>
          </cell>
          <cell r="B71" t="str">
            <v>T.V.A.</v>
          </cell>
          <cell r="C71">
            <v>1975825593</v>
          </cell>
          <cell r="D71">
            <v>1997338357</v>
          </cell>
        </row>
        <row r="72">
          <cell r="A72">
            <v>4424</v>
          </cell>
          <cell r="B72" t="str">
            <v>TVA de recuperat</v>
          </cell>
          <cell r="C72">
            <v>930857830</v>
          </cell>
          <cell r="D72">
            <v>939269037</v>
          </cell>
        </row>
        <row r="73">
          <cell r="A73">
            <v>4426</v>
          </cell>
          <cell r="B73" t="str">
            <v>TVA deductibila</v>
          </cell>
          <cell r="C73">
            <v>971398320</v>
          </cell>
          <cell r="D73">
            <v>971398320</v>
          </cell>
        </row>
        <row r="74">
          <cell r="A74">
            <v>4427</v>
          </cell>
          <cell r="B74" t="str">
            <v>TVA colectata</v>
          </cell>
          <cell r="C74">
            <v>40540490</v>
          </cell>
          <cell r="D74">
            <v>40540490</v>
          </cell>
        </row>
        <row r="75">
          <cell r="A75">
            <v>4428</v>
          </cell>
          <cell r="B75" t="str">
            <v>TVA neexigibila</v>
          </cell>
          <cell r="C75">
            <v>33028953</v>
          </cell>
          <cell r="D75">
            <v>46130510</v>
          </cell>
        </row>
        <row r="76">
          <cell r="A76">
            <v>444</v>
          </cell>
          <cell r="B76" t="str">
            <v>Impozitul pe salarii</v>
          </cell>
          <cell r="C76">
            <v>753017947</v>
          </cell>
          <cell r="D76">
            <v>610737326</v>
          </cell>
        </row>
        <row r="77">
          <cell r="A77">
            <v>446</v>
          </cell>
          <cell r="B77" t="str">
            <v>Alte imp.taxe si varsam.</v>
          </cell>
          <cell r="C77">
            <v>1218470.63</v>
          </cell>
          <cell r="D77">
            <v>1218470.63</v>
          </cell>
        </row>
        <row r="78">
          <cell r="A78">
            <v>447</v>
          </cell>
          <cell r="B78" t="str">
            <v>Fonduri speciale</v>
          </cell>
          <cell r="C78">
            <v>406876094</v>
          </cell>
          <cell r="D78">
            <v>441914613</v>
          </cell>
        </row>
        <row r="79">
          <cell r="A79">
            <v>457</v>
          </cell>
          <cell r="B79" t="str">
            <v>Dividente de plata</v>
          </cell>
          <cell r="C79">
            <v>0</v>
          </cell>
          <cell r="D79">
            <v>0</v>
          </cell>
        </row>
        <row r="80">
          <cell r="A80">
            <v>461</v>
          </cell>
          <cell r="B80" t="str">
            <v>Debitori diversi</v>
          </cell>
          <cell r="C80">
            <v>90294011</v>
          </cell>
          <cell r="D80">
            <v>65779734</v>
          </cell>
        </row>
        <row r="81">
          <cell r="A81">
            <v>462</v>
          </cell>
          <cell r="B81" t="str">
            <v>Creditori diversi</v>
          </cell>
          <cell r="C81">
            <v>350411454</v>
          </cell>
          <cell r="D81">
            <v>124734073.89</v>
          </cell>
        </row>
        <row r="82">
          <cell r="A82">
            <v>471</v>
          </cell>
          <cell r="B82" t="str">
            <v>Cheltuieli inregistrate in avans</v>
          </cell>
          <cell r="C82">
            <v>1194000</v>
          </cell>
          <cell r="D82">
            <v>118405743</v>
          </cell>
        </row>
        <row r="83">
          <cell r="A83">
            <v>476</v>
          </cell>
          <cell r="B83" t="str">
            <v>Diferente de conversie-activ</v>
          </cell>
          <cell r="C83">
            <v>0</v>
          </cell>
          <cell r="D83">
            <v>0</v>
          </cell>
        </row>
        <row r="84">
          <cell r="A84">
            <v>477</v>
          </cell>
          <cell r="B84" t="str">
            <v>Diferente de conversie-pasiv</v>
          </cell>
          <cell r="C84">
            <v>0</v>
          </cell>
          <cell r="D84">
            <v>0</v>
          </cell>
        </row>
        <row r="85">
          <cell r="A85">
            <v>5</v>
          </cell>
          <cell r="B85" t="str">
            <v>Clasa 5</v>
          </cell>
          <cell r="C85">
            <v>66756807010.11</v>
          </cell>
          <cell r="D85">
            <v>64099676479.38</v>
          </cell>
        </row>
        <row r="86">
          <cell r="A86">
            <v>512</v>
          </cell>
          <cell r="B86" t="str">
            <v>Conturi curente la banci</v>
          </cell>
          <cell r="C86">
            <v>38196727153.11</v>
          </cell>
          <cell r="D86">
            <v>37991912654.38</v>
          </cell>
        </row>
        <row r="87">
          <cell r="A87">
            <v>5121</v>
          </cell>
          <cell r="B87" t="str">
            <v>Conturi la banci in lei</v>
          </cell>
          <cell r="C87">
            <v>15458346083.11</v>
          </cell>
          <cell r="D87">
            <v>16340855937.38</v>
          </cell>
        </row>
        <row r="88">
          <cell r="A88">
            <v>5124</v>
          </cell>
          <cell r="B88" t="str">
            <v>Conturi la banci in devize</v>
          </cell>
          <cell r="C88">
            <v>22671263237</v>
          </cell>
          <cell r="D88">
            <v>21640173315</v>
          </cell>
        </row>
        <row r="89">
          <cell r="A89">
            <v>5126</v>
          </cell>
          <cell r="B89" t="str">
            <v>Carnete de cecuri cu limita de suma</v>
          </cell>
          <cell r="C89">
            <v>67117833</v>
          </cell>
          <cell r="D89">
            <v>10883402</v>
          </cell>
        </row>
        <row r="90">
          <cell r="A90">
            <v>531</v>
          </cell>
          <cell r="B90" t="str">
            <v>Casa</v>
          </cell>
          <cell r="C90">
            <v>2006600595</v>
          </cell>
          <cell r="D90">
            <v>2002539264</v>
          </cell>
        </row>
        <row r="91">
          <cell r="A91">
            <v>5311</v>
          </cell>
          <cell r="B91" t="str">
            <v>Casa in lei</v>
          </cell>
          <cell r="C91">
            <v>2006600595</v>
          </cell>
          <cell r="D91">
            <v>2002539264</v>
          </cell>
        </row>
        <row r="92">
          <cell r="A92">
            <v>5314</v>
          </cell>
          <cell r="B92" t="str">
            <v>Casa in devize</v>
          </cell>
          <cell r="C92">
            <v>0</v>
          </cell>
          <cell r="D92">
            <v>0</v>
          </cell>
        </row>
        <row r="93">
          <cell r="A93">
            <v>542</v>
          </cell>
          <cell r="B93" t="str">
            <v>Avansuri de trezorerie</v>
          </cell>
          <cell r="C93">
            <v>438749341</v>
          </cell>
          <cell r="D93">
            <v>446094640</v>
          </cell>
        </row>
        <row r="94">
          <cell r="A94">
            <v>581</v>
          </cell>
          <cell r="B94" t="str">
            <v>Viramente interne</v>
          </cell>
          <cell r="C94">
            <v>26114729921</v>
          </cell>
          <cell r="D94">
            <v>23659129921</v>
          </cell>
        </row>
        <row r="95">
          <cell r="A95">
            <v>6</v>
          </cell>
          <cell r="B95" t="str">
            <v>Clasa 6</v>
          </cell>
          <cell r="C95">
            <v>15539227861.509998</v>
          </cell>
          <cell r="D95">
            <v>15539227861.509998</v>
          </cell>
        </row>
        <row r="96">
          <cell r="A96">
            <v>600</v>
          </cell>
          <cell r="B96" t="str">
            <v>Cheltuieli cu materiile prime</v>
          </cell>
          <cell r="C96">
            <v>0</v>
          </cell>
          <cell r="D96">
            <v>0</v>
          </cell>
        </row>
        <row r="97">
          <cell r="A97">
            <v>601</v>
          </cell>
          <cell r="B97" t="str">
            <v>Cheltuieli cu materiale consumabile</v>
          </cell>
          <cell r="C97">
            <v>1171262592.6999998</v>
          </cell>
          <cell r="D97">
            <v>1171262592.6999998</v>
          </cell>
        </row>
        <row r="98">
          <cell r="A98">
            <v>6011</v>
          </cell>
          <cell r="B98" t="str">
            <v>Cheltuieli cu materialele auxiliare</v>
          </cell>
          <cell r="C98">
            <v>461244</v>
          </cell>
          <cell r="D98">
            <v>461244</v>
          </cell>
        </row>
        <row r="99">
          <cell r="A99">
            <v>6012</v>
          </cell>
          <cell r="B99" t="str">
            <v>Cheltuieli privind combustibilii</v>
          </cell>
          <cell r="C99">
            <v>24755560</v>
          </cell>
          <cell r="D99">
            <v>24755560</v>
          </cell>
        </row>
        <row r="100">
          <cell r="A100">
            <v>6014</v>
          </cell>
          <cell r="B100" t="str">
            <v>Cheltuieli privind piesele de schimb</v>
          </cell>
          <cell r="C100">
            <v>339833919.15999997</v>
          </cell>
          <cell r="D100">
            <v>339833919.15999997</v>
          </cell>
        </row>
        <row r="101">
          <cell r="A101">
            <v>6018</v>
          </cell>
          <cell r="B101" t="str">
            <v>Cheltuieli privind alte materiale consumabile</v>
          </cell>
          <cell r="C101">
            <v>806211869.54</v>
          </cell>
          <cell r="D101">
            <v>806211869.54</v>
          </cell>
        </row>
        <row r="102">
          <cell r="A102">
            <v>602</v>
          </cell>
          <cell r="B102" t="str">
            <v>Cheltuieli privind obiectele de inventar</v>
          </cell>
          <cell r="C102">
            <v>46798640.77</v>
          </cell>
          <cell r="D102">
            <v>46798640.77</v>
          </cell>
        </row>
        <row r="103">
          <cell r="A103">
            <v>604</v>
          </cell>
          <cell r="B103" t="str">
            <v>Cheltuieli privind materialele nestocate</v>
          </cell>
          <cell r="C103">
            <v>4648740</v>
          </cell>
          <cell r="D103">
            <v>4648740</v>
          </cell>
        </row>
        <row r="104">
          <cell r="A104">
            <v>605</v>
          </cell>
          <cell r="B104" t="str">
            <v>Cheltuieli privind energia si apa</v>
          </cell>
          <cell r="C104">
            <v>404504065</v>
          </cell>
          <cell r="D104">
            <v>404504065</v>
          </cell>
        </row>
        <row r="105">
          <cell r="A105">
            <v>607</v>
          </cell>
          <cell r="B105" t="str">
            <v>Cheltuieli privind marfurile</v>
          </cell>
          <cell r="C105">
            <v>91027880</v>
          </cell>
          <cell r="D105">
            <v>91027880</v>
          </cell>
        </row>
        <row r="106">
          <cell r="A106">
            <v>611</v>
          </cell>
          <cell r="B106" t="str">
            <v>Cheltuieli de intretinere si reparatii</v>
          </cell>
          <cell r="C106">
            <v>245820007</v>
          </cell>
          <cell r="D106">
            <v>245820007</v>
          </cell>
        </row>
        <row r="107">
          <cell r="A107">
            <v>612</v>
          </cell>
          <cell r="B107" t="str">
            <v>Chelt.cu redev.loc.de gest.si chiriile</v>
          </cell>
          <cell r="C107">
            <v>76553633</v>
          </cell>
          <cell r="D107">
            <v>76553633</v>
          </cell>
        </row>
        <row r="108">
          <cell r="A108">
            <v>613</v>
          </cell>
          <cell r="B108" t="str">
            <v>Cheltuieli cu primele de asigurare</v>
          </cell>
          <cell r="C108">
            <v>119722668</v>
          </cell>
          <cell r="D108">
            <v>119722668</v>
          </cell>
        </row>
        <row r="109">
          <cell r="A109">
            <v>614</v>
          </cell>
          <cell r="B109" t="str">
            <v>Cheltuieli cu studiile si cercetarile</v>
          </cell>
          <cell r="C109">
            <v>63025210</v>
          </cell>
          <cell r="D109">
            <v>63025210</v>
          </cell>
        </row>
        <row r="110">
          <cell r="A110">
            <v>621</v>
          </cell>
          <cell r="B110" t="str">
            <v>Cheltuieli cu colaboratorii</v>
          </cell>
          <cell r="C110">
            <v>82722004</v>
          </cell>
          <cell r="D110">
            <v>82722004</v>
          </cell>
        </row>
        <row r="111">
          <cell r="A111">
            <v>622</v>
          </cell>
          <cell r="B111" t="str">
            <v>Cheltuieli privind comisioanele si onorariile</v>
          </cell>
          <cell r="C111">
            <v>1680737673.45</v>
          </cell>
          <cell r="D111">
            <v>1680737673.45</v>
          </cell>
        </row>
        <row r="112">
          <cell r="A112">
            <v>623</v>
          </cell>
          <cell r="B112" t="str">
            <v>Cheltuieli de protocol, reclama si publicitate</v>
          </cell>
          <cell r="C112">
            <v>59280732</v>
          </cell>
          <cell r="D112">
            <v>59280732</v>
          </cell>
        </row>
        <row r="113">
          <cell r="A113">
            <v>624</v>
          </cell>
          <cell r="B113" t="str">
            <v>Cheltuieli cu transportul de bunuri si de personal</v>
          </cell>
          <cell r="C113">
            <v>0</v>
          </cell>
          <cell r="D113">
            <v>0</v>
          </cell>
        </row>
        <row r="114">
          <cell r="A114">
            <v>625</v>
          </cell>
          <cell r="B114" t="str">
            <v>Cheltuieli cu deplasari, detasari si transferari</v>
          </cell>
          <cell r="C114">
            <v>23329523</v>
          </cell>
          <cell r="D114">
            <v>23329523</v>
          </cell>
        </row>
        <row r="115">
          <cell r="A115">
            <v>626</v>
          </cell>
          <cell r="B115" t="str">
            <v>Cheltuieli postale si taxe de telecomunicatii</v>
          </cell>
          <cell r="C115">
            <v>63327614</v>
          </cell>
          <cell r="D115">
            <v>63327614</v>
          </cell>
        </row>
        <row r="116">
          <cell r="A116">
            <v>627</v>
          </cell>
          <cell r="B116" t="str">
            <v>Cheltuieli cu serviciile bancare si asimilate</v>
          </cell>
          <cell r="C116">
            <v>99873649.64</v>
          </cell>
          <cell r="D116">
            <v>99873649.64</v>
          </cell>
        </row>
        <row r="117">
          <cell r="A117">
            <v>628</v>
          </cell>
          <cell r="B117" t="str">
            <v>Alte cheltuieli cu serviciile executate de terti</v>
          </cell>
          <cell r="C117">
            <v>66405572</v>
          </cell>
          <cell r="D117">
            <v>66405572</v>
          </cell>
        </row>
        <row r="118">
          <cell r="A118">
            <v>635</v>
          </cell>
          <cell r="B118" t="str">
            <v>Cheltuieli cu alte impoz.taxe si vars.asimilate</v>
          </cell>
          <cell r="C118">
            <v>443014613</v>
          </cell>
          <cell r="D118">
            <v>443014613</v>
          </cell>
        </row>
        <row r="119">
          <cell r="A119">
            <v>641</v>
          </cell>
          <cell r="B119" t="str">
            <v>Cheltuieli cu remuneratiile personalului</v>
          </cell>
          <cell r="C119">
            <v>6610571991</v>
          </cell>
          <cell r="D119">
            <v>6610571991</v>
          </cell>
        </row>
        <row r="120">
          <cell r="A120">
            <v>645</v>
          </cell>
          <cell r="B120" t="str">
            <v>Cheltuieliprivind asigurarile si protect. sociala</v>
          </cell>
          <cell r="C120">
            <v>2358479293</v>
          </cell>
          <cell r="D120">
            <v>2358479293</v>
          </cell>
        </row>
        <row r="121">
          <cell r="A121">
            <v>6451</v>
          </cell>
          <cell r="B121" t="str">
            <v>Chelt.privind contributia unitatii la asig.sociale</v>
          </cell>
          <cell r="C121">
            <v>2008783988</v>
          </cell>
          <cell r="D121">
            <v>2008783988</v>
          </cell>
        </row>
        <row r="122">
          <cell r="A122">
            <v>6452</v>
          </cell>
          <cell r="B122" t="str">
            <v>Chelt.privind contrib. unit.pt.ajutorul de somaj</v>
          </cell>
          <cell r="C122">
            <v>333195305</v>
          </cell>
          <cell r="D122">
            <v>333195305</v>
          </cell>
        </row>
        <row r="123">
          <cell r="A123">
            <v>6458</v>
          </cell>
          <cell r="B123" t="str">
            <v>Alte cheltuieli privind asigurarile si prot. soc.</v>
          </cell>
          <cell r="C123">
            <v>16500000</v>
          </cell>
          <cell r="D123">
            <v>16500000</v>
          </cell>
        </row>
        <row r="124">
          <cell r="A124">
            <v>665</v>
          </cell>
          <cell r="B124" t="str">
            <v>Cheltuieli din diferente de curs valutar</v>
          </cell>
          <cell r="C124">
            <v>801566111</v>
          </cell>
          <cell r="D124">
            <v>801566111</v>
          </cell>
        </row>
        <row r="125">
          <cell r="A125">
            <v>666</v>
          </cell>
          <cell r="B125" t="str">
            <v>Cheltuieli privind dobanzile</v>
          </cell>
          <cell r="C125">
            <v>1180166.63</v>
          </cell>
          <cell r="D125">
            <v>1180166.63</v>
          </cell>
        </row>
        <row r="126">
          <cell r="A126">
            <v>671</v>
          </cell>
          <cell r="B126" t="str">
            <v>Cheltuieli exceptionale privind operatiile de gest</v>
          </cell>
          <cell r="C126">
            <v>46749540</v>
          </cell>
          <cell r="D126">
            <v>46749540</v>
          </cell>
        </row>
        <row r="127">
          <cell r="A127">
            <v>6711</v>
          </cell>
          <cell r="B127" t="str">
            <v>Despagubiri, amenzi si penalitati</v>
          </cell>
          <cell r="C127">
            <v>0</v>
          </cell>
          <cell r="D127">
            <v>0</v>
          </cell>
        </row>
        <row r="128">
          <cell r="A128">
            <v>6712</v>
          </cell>
          <cell r="B128" t="str">
            <v>Donatii si subventii acordate</v>
          </cell>
          <cell r="C128">
            <v>46749540</v>
          </cell>
          <cell r="D128">
            <v>46749540</v>
          </cell>
        </row>
        <row r="129">
          <cell r="A129">
            <v>672</v>
          </cell>
          <cell r="B129" t="str">
            <v>Cheltuieli privind operatiile de capital</v>
          </cell>
          <cell r="C129">
            <v>0</v>
          </cell>
          <cell r="D129">
            <v>0</v>
          </cell>
        </row>
        <row r="130">
          <cell r="A130">
            <v>6728</v>
          </cell>
          <cell r="B130" t="str">
            <v>Alte chelt. exceptionale privind oper. de capital</v>
          </cell>
          <cell r="C130">
            <v>0</v>
          </cell>
          <cell r="D130">
            <v>0</v>
          </cell>
        </row>
        <row r="131">
          <cell r="A131">
            <v>681</v>
          </cell>
          <cell r="B131" t="str">
            <v>Chelt.de expl. priv. amortizarile si provizioanele</v>
          </cell>
          <cell r="C131">
            <v>745334414.3199999</v>
          </cell>
          <cell r="D131">
            <v>745334414.3199999</v>
          </cell>
        </row>
        <row r="132">
          <cell r="A132">
            <v>6811</v>
          </cell>
          <cell r="B132" t="str">
            <v>Cheltuieli de exploatare privind amortiz. imobiliz</v>
          </cell>
          <cell r="C132">
            <v>745334414.3199999</v>
          </cell>
          <cell r="D132">
            <v>745334414.3199999</v>
          </cell>
        </row>
        <row r="133">
          <cell r="A133">
            <v>691</v>
          </cell>
          <cell r="B133" t="str">
            <v>Cheltuieli cu impozitul  pe profit</v>
          </cell>
          <cell r="C133">
            <v>233291528</v>
          </cell>
          <cell r="D133">
            <v>233291528</v>
          </cell>
        </row>
        <row r="134">
          <cell r="A134">
            <v>7</v>
          </cell>
          <cell r="B134" t="str">
            <v>Clasa 7</v>
          </cell>
          <cell r="C134">
            <v>47203952848.11</v>
          </cell>
          <cell r="D134">
            <v>47203952848.11</v>
          </cell>
        </row>
        <row r="135">
          <cell r="A135">
            <v>701</v>
          </cell>
          <cell r="B135" t="str">
            <v>Venituri din vanzarea produselor finite</v>
          </cell>
          <cell r="C135">
            <v>20507104998</v>
          </cell>
          <cell r="D135">
            <v>20507104998</v>
          </cell>
        </row>
        <row r="136">
          <cell r="A136">
            <v>704</v>
          </cell>
          <cell r="B136" t="str">
            <v>Venituri din lucrari exec. si servicii prestate</v>
          </cell>
          <cell r="C136">
            <v>309734340</v>
          </cell>
          <cell r="D136">
            <v>309734340</v>
          </cell>
        </row>
        <row r="137">
          <cell r="A137">
            <v>706</v>
          </cell>
          <cell r="B137" t="str">
            <v>Venit.din redevente, locatii de gestiune si chirii</v>
          </cell>
          <cell r="C137">
            <v>27772768</v>
          </cell>
          <cell r="D137">
            <v>27772768</v>
          </cell>
        </row>
        <row r="138">
          <cell r="A138">
            <v>707</v>
          </cell>
          <cell r="B138" t="str">
            <v>Venituri din vanzarea marfurilor</v>
          </cell>
          <cell r="C138">
            <v>107888293</v>
          </cell>
          <cell r="D138">
            <v>107888293</v>
          </cell>
        </row>
        <row r="139">
          <cell r="A139">
            <v>708</v>
          </cell>
          <cell r="B139" t="str">
            <v>Venituri din activitati diverse</v>
          </cell>
          <cell r="C139">
            <v>11824922</v>
          </cell>
          <cell r="D139">
            <v>11824922</v>
          </cell>
        </row>
        <row r="140">
          <cell r="A140">
            <v>711</v>
          </cell>
          <cell r="B140" t="str">
            <v>Venituri din productia stocata</v>
          </cell>
          <cell r="C140">
            <v>26128036126</v>
          </cell>
          <cell r="D140">
            <v>26128036126</v>
          </cell>
        </row>
        <row r="141">
          <cell r="A141">
            <v>741</v>
          </cell>
          <cell r="B141" t="str">
            <v>Venituri din subventii de exploatare</v>
          </cell>
          <cell r="C141">
            <v>13878455</v>
          </cell>
          <cell r="D141">
            <v>13878455</v>
          </cell>
        </row>
        <row r="142">
          <cell r="A142">
            <v>758</v>
          </cell>
          <cell r="B142" t="str">
            <v>Alte venituri din exploatare</v>
          </cell>
          <cell r="C142">
            <v>0</v>
          </cell>
          <cell r="D142">
            <v>0</v>
          </cell>
        </row>
        <row r="143">
          <cell r="A143">
            <v>765</v>
          </cell>
          <cell r="B143" t="str">
            <v>Venituri din diferente de curs valutar</v>
          </cell>
          <cell r="C143">
            <v>75386211</v>
          </cell>
          <cell r="D143">
            <v>75386211</v>
          </cell>
        </row>
        <row r="144">
          <cell r="A144">
            <v>766</v>
          </cell>
          <cell r="B144" t="str">
            <v>Venituri din dobanzi</v>
          </cell>
          <cell r="C144">
            <v>22326735.11</v>
          </cell>
          <cell r="D144">
            <v>22326735.11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tabSelected="1" workbookViewId="0" topLeftCell="A1">
      <pane ySplit="17" topLeftCell="BM112" activePane="bottomLeft" state="frozen"/>
      <selection pane="topLeft" activeCell="F24" sqref="F24"/>
      <selection pane="bottomLeft" activeCell="C10" sqref="C10"/>
    </sheetView>
  </sheetViews>
  <sheetFormatPr defaultColWidth="9.140625" defaultRowHeight="12.75"/>
  <cols>
    <col min="1" max="1" width="74.8515625" style="1" customWidth="1"/>
    <col min="2" max="2" width="9.28125" style="2" bestFit="1" customWidth="1"/>
    <col min="3" max="3" width="14.57421875" style="3" bestFit="1" customWidth="1"/>
    <col min="4" max="4" width="15.140625" style="3" bestFit="1" customWidth="1"/>
    <col min="5" max="5" width="12.00390625" style="3" bestFit="1" customWidth="1"/>
    <col min="6" max="16384" width="9.140625" style="3" customWidth="1"/>
  </cols>
  <sheetData>
    <row r="1" ht="12.75">
      <c r="A1" s="1" t="s">
        <v>245</v>
      </c>
    </row>
    <row r="2" ht="12.75">
      <c r="A2" s="1" t="s">
        <v>246</v>
      </c>
    </row>
    <row r="3" ht="12.75">
      <c r="A3" s="1" t="s">
        <v>247</v>
      </c>
    </row>
    <row r="5" ht="12.75">
      <c r="A5" s="1" t="s">
        <v>248</v>
      </c>
    </row>
    <row r="6" ht="12.75">
      <c r="A6" s="1" t="s">
        <v>249</v>
      </c>
    </row>
    <row r="7" ht="12.75">
      <c r="A7" s="1" t="s">
        <v>250</v>
      </c>
    </row>
    <row r="8" ht="12.75">
      <c r="A8" s="1" t="s">
        <v>251</v>
      </c>
    </row>
    <row r="9" ht="12.75">
      <c r="A9" s="1" t="s">
        <v>252</v>
      </c>
    </row>
    <row r="11" spans="1:4" ht="15.75">
      <c r="A11" s="109" t="s">
        <v>0</v>
      </c>
      <c r="B11" s="109"/>
      <c r="C11" s="109"/>
      <c r="D11" s="109"/>
    </row>
    <row r="12" spans="1:4" ht="15.75">
      <c r="A12" s="109" t="s">
        <v>1</v>
      </c>
      <c r="B12" s="109"/>
      <c r="C12" s="109"/>
      <c r="D12" s="109"/>
    </row>
    <row r="14" ht="12.75">
      <c r="D14" s="4" t="s">
        <v>2</v>
      </c>
    </row>
    <row r="16" spans="1:4" ht="12.75">
      <c r="A16" s="67" t="s">
        <v>260</v>
      </c>
      <c r="B16" s="5" t="s">
        <v>3</v>
      </c>
      <c r="C16" s="104" t="s">
        <v>4</v>
      </c>
      <c r="D16" s="105"/>
    </row>
    <row r="17" spans="1:4" ht="12.75">
      <c r="A17" s="33"/>
      <c r="B17" s="8"/>
      <c r="C17" s="9" t="s">
        <v>6</v>
      </c>
      <c r="D17" s="10" t="s">
        <v>7</v>
      </c>
    </row>
    <row r="18" spans="1:4" ht="12.75">
      <c r="A18" s="33" t="s">
        <v>261</v>
      </c>
      <c r="B18" s="8" t="s">
        <v>5</v>
      </c>
      <c r="C18" s="9">
        <v>1</v>
      </c>
      <c r="D18" s="10">
        <v>2</v>
      </c>
    </row>
    <row r="19" spans="1:4" ht="12.75">
      <c r="A19" s="106" t="s">
        <v>8</v>
      </c>
      <c r="B19" s="107"/>
      <c r="C19" s="107"/>
      <c r="D19" s="108"/>
    </row>
    <row r="20" spans="1:4" ht="12.75">
      <c r="A20" s="11" t="s">
        <v>9</v>
      </c>
      <c r="B20" s="12"/>
      <c r="C20" s="12"/>
      <c r="D20" s="13"/>
    </row>
    <row r="21" spans="1:4" ht="12.75">
      <c r="A21" s="14" t="s">
        <v>10</v>
      </c>
      <c r="B21" s="15">
        <v>1</v>
      </c>
      <c r="C21" s="15">
        <v>0</v>
      </c>
      <c r="D21" s="16">
        <f>'[1]AA 20 BS Mapping'!U121</f>
        <v>0</v>
      </c>
    </row>
    <row r="22" spans="1:4" ht="12.75">
      <c r="A22" s="14" t="s">
        <v>11</v>
      </c>
      <c r="B22" s="15">
        <v>2</v>
      </c>
      <c r="C22" s="15">
        <v>0</v>
      </c>
      <c r="D22" s="16">
        <f>'[1]AA 20 BS Mapping'!V121</f>
        <v>0</v>
      </c>
    </row>
    <row r="23" spans="1:4" ht="25.5">
      <c r="A23" s="14" t="s">
        <v>12</v>
      </c>
      <c r="B23" s="15">
        <v>3</v>
      </c>
      <c r="C23" s="15">
        <v>3456552</v>
      </c>
      <c r="D23" s="16">
        <f>ROUND('[1]AA 20 BS Mapping'!W121,0)</f>
        <v>1146631</v>
      </c>
    </row>
    <row r="24" spans="1:4" ht="12.75">
      <c r="A24" s="14" t="s">
        <v>13</v>
      </c>
      <c r="B24" s="15">
        <v>4</v>
      </c>
      <c r="C24" s="15">
        <v>0</v>
      </c>
      <c r="D24" s="16">
        <f>'[1]AA 20 BS Mapping'!X121</f>
        <v>0</v>
      </c>
    </row>
    <row r="25" spans="1:6" ht="12.75">
      <c r="A25" s="14" t="s">
        <v>14</v>
      </c>
      <c r="B25" s="15">
        <v>5</v>
      </c>
      <c r="C25" s="15">
        <v>0</v>
      </c>
      <c r="D25" s="16">
        <f>'[1]AA 20 BS Mapping'!Y121</f>
        <v>0</v>
      </c>
      <c r="F25" s="17"/>
    </row>
    <row r="26" spans="1:4" s="45" customFormat="1" ht="12.75">
      <c r="A26" s="21" t="s">
        <v>15</v>
      </c>
      <c r="B26" s="28">
        <v>6</v>
      </c>
      <c r="C26" s="28">
        <v>3456552</v>
      </c>
      <c r="D26" s="29">
        <f>SUM(D21:D25)</f>
        <v>1146631</v>
      </c>
    </row>
    <row r="27" spans="1:4" ht="12.75">
      <c r="A27" s="18" t="s">
        <v>16</v>
      </c>
      <c r="B27" s="19"/>
      <c r="C27" s="19"/>
      <c r="D27" s="20"/>
    </row>
    <row r="28" spans="1:4" ht="12.75">
      <c r="A28" s="14" t="s">
        <v>17</v>
      </c>
      <c r="B28" s="15">
        <v>7</v>
      </c>
      <c r="C28" s="15">
        <v>115002173</v>
      </c>
      <c r="D28" s="16">
        <f>ROUND('[1]AA 20 BS Mapping'!Z121,0)</f>
        <v>92891584</v>
      </c>
    </row>
    <row r="29" spans="1:4" ht="12.75">
      <c r="A29" s="14" t="s">
        <v>18</v>
      </c>
      <c r="B29" s="15">
        <v>8</v>
      </c>
      <c r="C29" s="15">
        <v>10815461</v>
      </c>
      <c r="D29" s="16">
        <f>ROUND('[1]AA 20 BS Mapping'!AA121,0)</f>
        <v>9324179</v>
      </c>
    </row>
    <row r="30" spans="1:4" ht="12.75">
      <c r="A30" s="14" t="s">
        <v>19</v>
      </c>
      <c r="B30" s="15">
        <v>9</v>
      </c>
      <c r="C30" s="15">
        <v>682706</v>
      </c>
      <c r="D30" s="16">
        <f>ROUND('[1]AA 20 BS Mapping'!AB121,0)</f>
        <v>549227</v>
      </c>
    </row>
    <row r="31" spans="1:4" ht="12.75">
      <c r="A31" s="14" t="s">
        <v>20</v>
      </c>
      <c r="B31" s="15">
        <v>10</v>
      </c>
      <c r="C31" s="15">
        <v>2784272</v>
      </c>
      <c r="D31" s="16">
        <f>ROUND('[1]AA 20 BS Mapping'!AC121,0)</f>
        <v>1340110</v>
      </c>
    </row>
    <row r="32" spans="1:4" s="45" customFormat="1" ht="12.75">
      <c r="A32" s="21" t="s">
        <v>21</v>
      </c>
      <c r="B32" s="28">
        <v>11</v>
      </c>
      <c r="C32" s="28">
        <v>129284612</v>
      </c>
      <c r="D32" s="29">
        <f>SUM(D28:D31)</f>
        <v>104105100</v>
      </c>
    </row>
    <row r="33" spans="1:4" ht="12.75">
      <c r="A33" s="18" t="s">
        <v>22</v>
      </c>
      <c r="B33" s="19"/>
      <c r="C33" s="19"/>
      <c r="D33" s="20"/>
    </row>
    <row r="34" spans="1:4" ht="12.75">
      <c r="A34" s="14" t="s">
        <v>23</v>
      </c>
      <c r="B34" s="15">
        <v>12</v>
      </c>
      <c r="C34" s="15">
        <v>274230</v>
      </c>
      <c r="D34" s="16">
        <f>ROUND('[1]AA 20 BS Mapping'!AD121,0)</f>
        <v>17300</v>
      </c>
    </row>
    <row r="35" spans="1:4" ht="12.75">
      <c r="A35" s="14" t="s">
        <v>24</v>
      </c>
      <c r="B35" s="15">
        <v>13</v>
      </c>
      <c r="C35" s="15">
        <v>0</v>
      </c>
      <c r="D35" s="16">
        <f>'[1]AA 20 BS Mapping'!AE121</f>
        <v>0</v>
      </c>
    </row>
    <row r="36" spans="1:4" ht="12.75">
      <c r="A36" s="14" t="s">
        <v>25</v>
      </c>
      <c r="B36" s="15">
        <v>14</v>
      </c>
      <c r="C36" s="15">
        <v>153500</v>
      </c>
      <c r="D36" s="16">
        <f>ROUND('[1]AA 20 BS Mapping'!AF121,0)</f>
        <v>4400</v>
      </c>
    </row>
    <row r="37" spans="1:4" ht="12.75">
      <c r="A37" s="14" t="s">
        <v>26</v>
      </c>
      <c r="B37" s="15">
        <v>15</v>
      </c>
      <c r="C37" s="15">
        <v>0</v>
      </c>
      <c r="D37" s="16">
        <f>'[1]AA 20 BS Mapping'!AG121</f>
        <v>0</v>
      </c>
    </row>
    <row r="38" spans="1:4" ht="12.75">
      <c r="A38" s="14" t="s">
        <v>27</v>
      </c>
      <c r="B38" s="15">
        <v>16</v>
      </c>
      <c r="C38" s="15">
        <v>0</v>
      </c>
      <c r="D38" s="16">
        <f>'[1]AA 20 BS Mapping'!AH121</f>
        <v>0</v>
      </c>
    </row>
    <row r="39" spans="1:4" ht="12.75">
      <c r="A39" s="14" t="s">
        <v>28</v>
      </c>
      <c r="B39" s="15">
        <v>17</v>
      </c>
      <c r="C39" s="15">
        <v>3759971</v>
      </c>
      <c r="D39" s="16">
        <f>ROUND('[1]AA 20 BS Mapping'!AI121,0)</f>
        <v>2698793</v>
      </c>
    </row>
    <row r="40" spans="1:4" s="45" customFormat="1" ht="12.75">
      <c r="A40" s="21" t="s">
        <v>29</v>
      </c>
      <c r="B40" s="28">
        <v>18</v>
      </c>
      <c r="C40" s="28">
        <v>4187701</v>
      </c>
      <c r="D40" s="29">
        <f>SUM(D34:D39)</f>
        <v>2720493</v>
      </c>
    </row>
    <row r="41" spans="1:4" s="45" customFormat="1" ht="12.75">
      <c r="A41" s="21" t="s">
        <v>30</v>
      </c>
      <c r="B41" s="28">
        <v>19</v>
      </c>
      <c r="C41" s="28">
        <v>136928865</v>
      </c>
      <c r="D41" s="29">
        <f>D26+D32+D40</f>
        <v>107972224</v>
      </c>
    </row>
    <row r="42" spans="1:4" ht="12.75">
      <c r="A42" s="18" t="s">
        <v>31</v>
      </c>
      <c r="B42" s="19"/>
      <c r="C42" s="19"/>
      <c r="D42" s="20"/>
    </row>
    <row r="43" spans="1:4" ht="12.75">
      <c r="A43" s="18" t="s">
        <v>32</v>
      </c>
      <c r="B43" s="19"/>
      <c r="C43" s="19"/>
      <c r="D43" s="20"/>
    </row>
    <row r="44" spans="1:4" ht="25.5">
      <c r="A44" s="14" t="s">
        <v>33</v>
      </c>
      <c r="B44" s="15">
        <v>20</v>
      </c>
      <c r="C44" s="15">
        <v>12736455</v>
      </c>
      <c r="D44" s="16">
        <f>ROUND('[1]AA 20 BS Mapping'!AJ121,0)</f>
        <v>17318105</v>
      </c>
    </row>
    <row r="45" spans="1:4" ht="12.75">
      <c r="A45" s="14" t="s">
        <v>34</v>
      </c>
      <c r="B45" s="15">
        <v>21</v>
      </c>
      <c r="C45" s="15">
        <v>28209083</v>
      </c>
      <c r="D45" s="16">
        <f>ROUND('[1]AA 20 BS Mapping'!AK121,0)</f>
        <v>35005367</v>
      </c>
    </row>
    <row r="46" spans="1:4" ht="25.5">
      <c r="A46" s="14" t="s">
        <v>35</v>
      </c>
      <c r="B46" s="15">
        <v>22</v>
      </c>
      <c r="C46" s="15">
        <v>3504376</v>
      </c>
      <c r="D46" s="16">
        <f>ROUND('[1]AA 20 BS Mapping'!AL121,0)</f>
        <v>4858221</v>
      </c>
    </row>
    <row r="47" spans="1:4" ht="12.75">
      <c r="A47" s="14" t="s">
        <v>36</v>
      </c>
      <c r="B47" s="15">
        <v>23</v>
      </c>
      <c r="C47" s="15">
        <v>680951</v>
      </c>
      <c r="D47" s="16">
        <f>ROUND('[1]AA 20 BS Mapping'!AM121,0)</f>
        <v>1664448</v>
      </c>
    </row>
    <row r="48" spans="1:4" s="45" customFormat="1" ht="12.75">
      <c r="A48" s="21" t="s">
        <v>37</v>
      </c>
      <c r="B48" s="28">
        <v>24</v>
      </c>
      <c r="C48" s="28">
        <v>45130865</v>
      </c>
      <c r="D48" s="29">
        <f>SUM(D44:D47)</f>
        <v>58846141</v>
      </c>
    </row>
    <row r="49" spans="1:4" ht="24" customHeight="1">
      <c r="A49" s="18" t="s">
        <v>38</v>
      </c>
      <c r="B49" s="19"/>
      <c r="C49" s="19"/>
      <c r="D49" s="20"/>
    </row>
    <row r="50" spans="1:5" ht="12.75">
      <c r="A50" s="14" t="s">
        <v>39</v>
      </c>
      <c r="B50" s="15">
        <v>25</v>
      </c>
      <c r="C50" s="15">
        <v>25171095</v>
      </c>
      <c r="D50" s="16">
        <f>ROUND('[1]AA 20 BS Mapping'!AN121,0)</f>
        <v>58735531</v>
      </c>
      <c r="E50" s="22"/>
    </row>
    <row r="51" spans="1:5" ht="12.75">
      <c r="A51" s="14" t="s">
        <v>40</v>
      </c>
      <c r="B51" s="15">
        <v>26</v>
      </c>
      <c r="C51" s="15">
        <v>1239323</v>
      </c>
      <c r="D51" s="16">
        <f>ROUND('[1]AA 20 BS Mapping'!AO121,0)</f>
        <v>1113037</v>
      </c>
      <c r="E51" s="22"/>
    </row>
    <row r="52" spans="1:6" ht="12.75">
      <c r="A52" s="14" t="s">
        <v>41</v>
      </c>
      <c r="B52" s="15">
        <v>27</v>
      </c>
      <c r="C52" s="15">
        <v>0</v>
      </c>
      <c r="D52" s="16">
        <f>'[1]AA 20 BS Mapping'!AP121</f>
        <v>0</v>
      </c>
      <c r="E52" s="23"/>
      <c r="F52" s="23"/>
    </row>
    <row r="53" spans="1:4" ht="25.5">
      <c r="A53" s="14" t="s">
        <v>42</v>
      </c>
      <c r="B53" s="15">
        <v>28</v>
      </c>
      <c r="C53" s="15">
        <v>4895669</v>
      </c>
      <c r="D53" s="16">
        <f>ROUND('[1]AA 20 BS Mapping'!AQ121,0)</f>
        <v>9129790</v>
      </c>
    </row>
    <row r="54" spans="1:4" ht="12.75">
      <c r="A54" s="14" t="s">
        <v>43</v>
      </c>
      <c r="B54" s="15">
        <v>29</v>
      </c>
      <c r="C54" s="15">
        <v>0</v>
      </c>
      <c r="D54" s="16">
        <f>'[1]AA 20 BS Mapping'!AR121</f>
        <v>0</v>
      </c>
    </row>
    <row r="55" spans="1:5" s="45" customFormat="1" ht="12.75">
      <c r="A55" s="21" t="s">
        <v>44</v>
      </c>
      <c r="B55" s="28">
        <v>30</v>
      </c>
      <c r="C55" s="28">
        <v>31306087</v>
      </c>
      <c r="D55" s="29">
        <f>SUM(D50:D54)</f>
        <v>68978358</v>
      </c>
      <c r="E55" s="52"/>
    </row>
    <row r="56" spans="1:4" ht="12.75">
      <c r="A56" s="18" t="s">
        <v>45</v>
      </c>
      <c r="B56" s="19"/>
      <c r="C56" s="19"/>
      <c r="D56" s="20"/>
    </row>
    <row r="57" spans="1:4" ht="12.75">
      <c r="A57" s="14" t="s">
        <v>46</v>
      </c>
      <c r="B57" s="15">
        <v>31</v>
      </c>
      <c r="C57" s="15">
        <v>0</v>
      </c>
      <c r="D57" s="16">
        <f>'[1]AA 20 BS Mapping'!AS121</f>
        <v>0</v>
      </c>
    </row>
    <row r="58" spans="1:4" ht="12.75">
      <c r="A58" s="14" t="s">
        <v>47</v>
      </c>
      <c r="B58" s="15">
        <v>32</v>
      </c>
      <c r="C58" s="15">
        <v>0</v>
      </c>
      <c r="D58" s="16">
        <f>'[1]AA 20 BS Mapping'!AT121</f>
        <v>0</v>
      </c>
    </row>
    <row r="59" spans="1:4" s="45" customFormat="1" ht="12.75">
      <c r="A59" s="21" t="s">
        <v>48</v>
      </c>
      <c r="B59" s="28">
        <v>33</v>
      </c>
      <c r="C59" s="28">
        <v>0</v>
      </c>
      <c r="D59" s="29">
        <f>SUM(D57:D58)</f>
        <v>0</v>
      </c>
    </row>
    <row r="60" spans="1:4" s="45" customFormat="1" ht="12.75">
      <c r="A60" s="21" t="s">
        <v>49</v>
      </c>
      <c r="B60" s="28">
        <v>34</v>
      </c>
      <c r="C60" s="28">
        <v>1781075</v>
      </c>
      <c r="D60" s="29">
        <f>ROUND('[1]AA 20 BS Mapping'!AU121,0)</f>
        <v>4502234</v>
      </c>
    </row>
    <row r="61" spans="1:5" ht="12.75">
      <c r="A61" s="24" t="s">
        <v>50</v>
      </c>
      <c r="B61" s="25">
        <v>35</v>
      </c>
      <c r="C61" s="25">
        <v>78218027</v>
      </c>
      <c r="D61" s="26">
        <f>D48+D55+D59+D60</f>
        <v>132326733</v>
      </c>
      <c r="E61" s="27"/>
    </row>
    <row r="62" spans="1:5" ht="12.75">
      <c r="A62" s="21" t="s">
        <v>51</v>
      </c>
      <c r="B62" s="15">
        <v>36</v>
      </c>
      <c r="C62" s="15">
        <v>180512</v>
      </c>
      <c r="D62" s="16">
        <f>ROUND('[1]AA 20 BS Mapping'!AV121,0)</f>
        <v>179984</v>
      </c>
      <c r="E62" s="22"/>
    </row>
    <row r="63" spans="1:4" ht="12.75">
      <c r="A63" s="18" t="s">
        <v>52</v>
      </c>
      <c r="B63" s="19"/>
      <c r="C63" s="19"/>
      <c r="D63" s="20"/>
    </row>
    <row r="64" spans="1:4" ht="12.75">
      <c r="A64" s="14" t="s">
        <v>53</v>
      </c>
      <c r="B64" s="15">
        <v>37</v>
      </c>
      <c r="C64" s="15">
        <v>0</v>
      </c>
      <c r="D64" s="16">
        <f>'[1]AA 20 BS Mapping'!AW121</f>
        <v>0</v>
      </c>
    </row>
    <row r="65" spans="1:4" ht="12.75">
      <c r="A65" s="14" t="s">
        <v>54</v>
      </c>
      <c r="B65" s="15">
        <v>38</v>
      </c>
      <c r="C65" s="15">
        <v>17282941</v>
      </c>
      <c r="D65" s="16">
        <f>ROUND(-'[1]AA 20 BS Mapping'!AX121,0)</f>
        <v>15608795</v>
      </c>
    </row>
    <row r="66" spans="1:4" ht="12.75">
      <c r="A66" s="14" t="s">
        <v>55</v>
      </c>
      <c r="B66" s="15">
        <v>39</v>
      </c>
      <c r="C66" s="15">
        <v>3188896</v>
      </c>
      <c r="D66" s="16">
        <f>ROUND(-'[1]AA 20 BS Mapping'!AY121,0)</f>
        <v>19953349</v>
      </c>
    </row>
    <row r="67" spans="1:4" ht="12.75">
      <c r="A67" s="14" t="s">
        <v>56</v>
      </c>
      <c r="B67" s="15">
        <v>40</v>
      </c>
      <c r="C67" s="15">
        <v>22482533</v>
      </c>
      <c r="D67" s="16">
        <f>ROUND(-'[1]AA 20 BS Mapping'!AZ121,0)</f>
        <v>24770021</v>
      </c>
    </row>
    <row r="68" spans="1:4" ht="12.75">
      <c r="A68" s="14" t="s">
        <v>57</v>
      </c>
      <c r="B68" s="15">
        <v>41</v>
      </c>
      <c r="C68" s="15">
        <v>7493193</v>
      </c>
      <c r="D68" s="16">
        <f>ROUND(-'[1]AA 20 BS Mapping'!BA121,0)</f>
        <v>9491057</v>
      </c>
    </row>
    <row r="69" spans="1:4" ht="12.75">
      <c r="A69" s="14" t="s">
        <v>58</v>
      </c>
      <c r="B69" s="15">
        <v>42</v>
      </c>
      <c r="C69" s="15">
        <v>0</v>
      </c>
      <c r="D69" s="16">
        <f>-'[1]AA 20 BS Mapping'!BB121</f>
        <v>0</v>
      </c>
    </row>
    <row r="70" spans="1:4" ht="12.75">
      <c r="A70" s="14" t="s">
        <v>59</v>
      </c>
      <c r="B70" s="15">
        <v>43</v>
      </c>
      <c r="C70" s="15">
        <v>0</v>
      </c>
      <c r="D70" s="16">
        <f>'[1]AA 20 BS Mapping'!BC121</f>
        <v>0</v>
      </c>
    </row>
    <row r="71" spans="1:4" ht="38.25">
      <c r="A71" s="14" t="s">
        <v>60</v>
      </c>
      <c r="B71" s="15">
        <v>44</v>
      </c>
      <c r="C71" s="15">
        <f>80864510-C69</f>
        <v>80864510</v>
      </c>
      <c r="D71" s="16">
        <f>ROUND(-'[1]AA 20 BS Mapping'!BD121,0)</f>
        <v>102344196</v>
      </c>
    </row>
    <row r="72" spans="1:4" ht="12.75">
      <c r="A72" s="21" t="s">
        <v>61</v>
      </c>
      <c r="B72" s="28">
        <v>45</v>
      </c>
      <c r="C72" s="28">
        <v>131312073</v>
      </c>
      <c r="D72" s="29">
        <f>SUM(D64:D71)</f>
        <v>172167418</v>
      </c>
    </row>
    <row r="73" spans="1:4" ht="12.75">
      <c r="A73" s="21" t="s">
        <v>62</v>
      </c>
      <c r="B73" s="28">
        <v>46</v>
      </c>
      <c r="C73" s="28">
        <v>-52990640</v>
      </c>
      <c r="D73" s="29">
        <f>D61+D62-D72-D92</f>
        <v>-39722706</v>
      </c>
    </row>
    <row r="74" spans="1:4" ht="12.75">
      <c r="A74" s="21" t="s">
        <v>63</v>
      </c>
      <c r="B74" s="28">
        <v>47</v>
      </c>
      <c r="C74" s="28">
        <v>83724946</v>
      </c>
      <c r="D74" s="29">
        <f>D73+D41-D91</f>
        <v>68133437</v>
      </c>
    </row>
    <row r="75" spans="1:4" ht="12.75">
      <c r="A75" s="21" t="s">
        <v>64</v>
      </c>
      <c r="B75" s="15"/>
      <c r="C75" s="15">
        <v>0</v>
      </c>
      <c r="D75" s="16">
        <v>0</v>
      </c>
    </row>
    <row r="76" spans="1:4" ht="12.75">
      <c r="A76" s="14" t="s">
        <v>53</v>
      </c>
      <c r="B76" s="15">
        <v>48</v>
      </c>
      <c r="C76" s="15">
        <v>0</v>
      </c>
      <c r="D76" s="16">
        <f>ROUND('[1]AA 20 BS Mapping'!BE121,0)</f>
        <v>0</v>
      </c>
    </row>
    <row r="77" spans="1:4" ht="12.75">
      <c r="A77" s="14" t="s">
        <v>54</v>
      </c>
      <c r="B77" s="15">
        <v>49</v>
      </c>
      <c r="C77" s="15">
        <v>7650000</v>
      </c>
      <c r="D77" s="16">
        <f>ROUND(-'[1]AA 20 BS Mapping'!BF121,0)</f>
        <v>6000000</v>
      </c>
    </row>
    <row r="78" spans="1:4" ht="12.75">
      <c r="A78" s="14" t="s">
        <v>55</v>
      </c>
      <c r="B78" s="15">
        <v>50</v>
      </c>
      <c r="C78" s="15">
        <v>0</v>
      </c>
      <c r="D78" s="16">
        <f>'[1]AA 20 BS Mapping'!BG121</f>
        <v>0</v>
      </c>
    </row>
    <row r="79" spans="1:4" ht="12.75">
      <c r="A79" s="14" t="s">
        <v>56</v>
      </c>
      <c r="B79" s="15">
        <v>51</v>
      </c>
      <c r="C79" s="15">
        <v>0</v>
      </c>
      <c r="D79" s="16">
        <f>'[1]AA 20 BS Mapping'!BH121</f>
        <v>0</v>
      </c>
    </row>
    <row r="80" spans="1:4" ht="12.75">
      <c r="A80" s="14" t="s">
        <v>57</v>
      </c>
      <c r="B80" s="15">
        <v>52</v>
      </c>
      <c r="C80" s="15">
        <v>0</v>
      </c>
      <c r="D80" s="16">
        <f>'[1]AA 20 BS Mapping'!BI121</f>
        <v>0</v>
      </c>
    </row>
    <row r="81" spans="1:4" ht="12.75">
      <c r="A81" s="14" t="s">
        <v>58</v>
      </c>
      <c r="B81" s="15">
        <v>53</v>
      </c>
      <c r="C81" s="15">
        <v>0</v>
      </c>
      <c r="D81" s="16">
        <f>'[1]AA 20 BS Mapping'!BJ121</f>
        <v>0</v>
      </c>
    </row>
    <row r="82" spans="1:4" ht="12.75">
      <c r="A82" s="14" t="s">
        <v>59</v>
      </c>
      <c r="B82" s="15">
        <v>54</v>
      </c>
      <c r="C82" s="15">
        <v>0</v>
      </c>
      <c r="D82" s="16">
        <f>'[1]AA 20 BS Mapping'!BK121</f>
        <v>0</v>
      </c>
    </row>
    <row r="83" spans="1:4" ht="38.25">
      <c r="A83" s="14" t="s">
        <v>60</v>
      </c>
      <c r="B83" s="15">
        <v>55</v>
      </c>
      <c r="C83" s="15">
        <v>17527753</v>
      </c>
      <c r="D83" s="16">
        <f>ROUND(-'[1]AA 20 BS Mapping'!BL121,0)</f>
        <v>12837991</v>
      </c>
    </row>
    <row r="84" spans="1:4" ht="12.75">
      <c r="A84" s="21" t="s">
        <v>65</v>
      </c>
      <c r="B84" s="28">
        <v>56</v>
      </c>
      <c r="C84" s="28">
        <v>25177753</v>
      </c>
      <c r="D84" s="29">
        <f>SUM(D76:D83)</f>
        <v>18837991</v>
      </c>
    </row>
    <row r="85" spans="1:4" ht="12.75">
      <c r="A85" s="21" t="s">
        <v>66</v>
      </c>
      <c r="B85" s="15"/>
      <c r="C85" s="15"/>
      <c r="D85" s="16"/>
    </row>
    <row r="86" spans="1:4" ht="12.75">
      <c r="A86" s="14" t="s">
        <v>67</v>
      </c>
      <c r="B86" s="15">
        <v>57</v>
      </c>
      <c r="C86" s="15">
        <v>0</v>
      </c>
      <c r="D86" s="16">
        <f>'[1]AA 20 BS Mapping'!BM121</f>
        <v>0</v>
      </c>
    </row>
    <row r="87" spans="1:4" ht="12.75">
      <c r="A87" s="14" t="s">
        <v>68</v>
      </c>
      <c r="B87" s="15">
        <v>58</v>
      </c>
      <c r="C87" s="15">
        <v>0</v>
      </c>
      <c r="D87" s="16">
        <f>'[1]AA 20 BS Mapping'!BN121</f>
        <v>0</v>
      </c>
    </row>
    <row r="88" spans="1:4" ht="12.75">
      <c r="A88" s="14" t="s">
        <v>69</v>
      </c>
      <c r="B88" s="15">
        <v>59</v>
      </c>
      <c r="C88" s="15">
        <v>15121814</v>
      </c>
      <c r="D88" s="16">
        <f>ROUND(-'[1]AA 20 BS Mapping'!BO121,0)</f>
        <v>1554791</v>
      </c>
    </row>
    <row r="89" spans="1:4" ht="12.75">
      <c r="A89" s="21" t="s">
        <v>70</v>
      </c>
      <c r="B89" s="28">
        <v>60</v>
      </c>
      <c r="C89" s="28">
        <v>15121814</v>
      </c>
      <c r="D89" s="29">
        <f>SUM(D86:D88)</f>
        <v>1554791</v>
      </c>
    </row>
    <row r="90" spans="1:4" ht="12.75">
      <c r="A90" s="18" t="s">
        <v>71</v>
      </c>
      <c r="B90" s="19"/>
      <c r="C90" s="19"/>
      <c r="D90" s="20"/>
    </row>
    <row r="91" spans="1:4" ht="12.75">
      <c r="A91" s="14" t="s">
        <v>72</v>
      </c>
      <c r="B91" s="15">
        <v>61</v>
      </c>
      <c r="C91" s="15">
        <v>213279</v>
      </c>
      <c r="D91" s="16">
        <f>ROUND(-'[1]AA 20 BS Mapping'!BP121,0)</f>
        <v>116081</v>
      </c>
    </row>
    <row r="92" spans="1:4" ht="12.75">
      <c r="A92" s="14" t="s">
        <v>73</v>
      </c>
      <c r="B92" s="15">
        <v>62</v>
      </c>
      <c r="C92" s="15">
        <v>77106</v>
      </c>
      <c r="D92" s="16">
        <f>ROUND(-'[1]AA 20 BS Mapping'!BQ121,0)</f>
        <v>62005</v>
      </c>
    </row>
    <row r="93" spans="1:4" ht="12.75">
      <c r="A93" s="21" t="s">
        <v>74</v>
      </c>
      <c r="B93" s="28">
        <v>63</v>
      </c>
      <c r="C93" s="28">
        <v>290385</v>
      </c>
      <c r="D93" s="29">
        <f>SUM(D91:D92)</f>
        <v>178086</v>
      </c>
    </row>
    <row r="94" spans="1:4" ht="12.75">
      <c r="A94" s="18" t="s">
        <v>75</v>
      </c>
      <c r="B94" s="19"/>
      <c r="C94" s="19"/>
      <c r="D94" s="20"/>
    </row>
    <row r="95" spans="1:4" ht="12.75">
      <c r="A95" s="18" t="s">
        <v>76</v>
      </c>
      <c r="B95" s="19"/>
      <c r="C95" s="19"/>
      <c r="D95" s="20"/>
    </row>
    <row r="96" spans="1:4" ht="12.75">
      <c r="A96" s="14" t="s">
        <v>77</v>
      </c>
      <c r="B96" s="15">
        <v>64</v>
      </c>
      <c r="C96" s="15">
        <v>9426940</v>
      </c>
      <c r="D96" s="16">
        <f>ROUND(-'[1]AA 20 BS Mapping'!BR121,0)</f>
        <v>9426940</v>
      </c>
    </row>
    <row r="97" spans="1:4" ht="12.75">
      <c r="A97" s="14" t="s">
        <v>78</v>
      </c>
      <c r="B97" s="15">
        <v>65</v>
      </c>
      <c r="C97" s="15">
        <v>0</v>
      </c>
      <c r="D97" s="16">
        <f>'[1]AA 20 BS Mapping'!BS121</f>
        <v>0</v>
      </c>
    </row>
    <row r="98" spans="1:4" ht="12.75">
      <c r="A98" s="14" t="s">
        <v>79</v>
      </c>
      <c r="B98" s="15">
        <v>66</v>
      </c>
      <c r="C98" s="15">
        <v>0</v>
      </c>
      <c r="D98" s="16">
        <f>'[1]AA 20 BS Mapping'!BT121</f>
        <v>0</v>
      </c>
    </row>
    <row r="99" spans="1:4" s="45" customFormat="1" ht="12.75">
      <c r="A99" s="21" t="s">
        <v>80</v>
      </c>
      <c r="B99" s="28">
        <v>67</v>
      </c>
      <c r="C99" s="28">
        <v>9426940</v>
      </c>
      <c r="D99" s="29">
        <f>SUM(D96:D98)</f>
        <v>9426940</v>
      </c>
    </row>
    <row r="100" spans="1:4" ht="12.75">
      <c r="A100" s="21" t="s">
        <v>81</v>
      </c>
      <c r="B100" s="15">
        <v>68</v>
      </c>
      <c r="C100" s="15">
        <v>0</v>
      </c>
      <c r="D100" s="16">
        <f>'[1]AA 20 BS Mapping'!BU121</f>
        <v>0</v>
      </c>
    </row>
    <row r="101" spans="1:4" s="45" customFormat="1" ht="12.75">
      <c r="A101" s="21" t="s">
        <v>82</v>
      </c>
      <c r="B101" s="15">
        <v>69</v>
      </c>
      <c r="C101" s="15">
        <v>123142351</v>
      </c>
      <c r="D101" s="16">
        <f>ROUND(-'[1]AA 20 BS Mapping'!BV121,0)</f>
        <v>102964025</v>
      </c>
    </row>
    <row r="102" spans="1:4" ht="12.75">
      <c r="A102" s="18" t="s">
        <v>83</v>
      </c>
      <c r="B102" s="19"/>
      <c r="C102" s="19"/>
      <c r="D102" s="20"/>
    </row>
    <row r="103" spans="1:4" ht="12.75">
      <c r="A103" s="14" t="s">
        <v>84</v>
      </c>
      <c r="B103" s="15">
        <v>70</v>
      </c>
      <c r="C103" s="15">
        <v>1376457</v>
      </c>
      <c r="D103" s="16">
        <f>ROUND(-'[1]AA 20 BS Mapping'!BW121,0)</f>
        <v>1592221</v>
      </c>
    </row>
    <row r="104" spans="1:4" ht="12.75">
      <c r="A104" s="14" t="s">
        <v>85</v>
      </c>
      <c r="B104" s="15">
        <v>71</v>
      </c>
      <c r="C104" s="15">
        <v>0</v>
      </c>
      <c r="D104" s="16">
        <f>'[1]AA 20 BS Mapping'!BX121</f>
        <v>0</v>
      </c>
    </row>
    <row r="105" spans="1:4" ht="12.75">
      <c r="A105" s="14" t="s">
        <v>86</v>
      </c>
      <c r="B105" s="15">
        <v>72</v>
      </c>
      <c r="C105" s="15">
        <v>4571628</v>
      </c>
      <c r="D105" s="16">
        <f>ROUND(-'[1]AA 20 BS Mapping'!BY121,0)</f>
        <v>24749954</v>
      </c>
    </row>
    <row r="106" spans="1:4" ht="12.75">
      <c r="A106" s="14" t="s">
        <v>87</v>
      </c>
      <c r="B106" s="15">
        <v>73</v>
      </c>
      <c r="C106" s="15">
        <v>716399</v>
      </c>
      <c r="D106" s="16">
        <f>ROUND(-'[1]AA 20 BS Mapping'!BZ121,0)</f>
        <v>716399</v>
      </c>
    </row>
    <row r="107" spans="1:4" ht="12.75">
      <c r="A107" s="21" t="s">
        <v>88</v>
      </c>
      <c r="B107" s="28">
        <v>74</v>
      </c>
      <c r="C107" s="28">
        <v>6664484</v>
      </c>
      <c r="D107" s="29">
        <f>SUM(D103:D106)</f>
        <v>27058574</v>
      </c>
    </row>
    <row r="108" spans="1:4" ht="12.75">
      <c r="A108" s="14" t="s">
        <v>89</v>
      </c>
      <c r="B108" s="15">
        <v>75</v>
      </c>
      <c r="C108" s="15">
        <v>0</v>
      </c>
      <c r="D108" s="16">
        <f>'[1]AA 20 BS Mapping'!CA121</f>
        <v>0</v>
      </c>
    </row>
    <row r="109" spans="1:4" ht="12.75">
      <c r="A109" s="14" t="s">
        <v>90</v>
      </c>
      <c r="B109" s="15">
        <v>76</v>
      </c>
      <c r="C109" s="15">
        <v>0</v>
      </c>
      <c r="D109" s="16">
        <f>'[1]AA 20 BS Mapping'!CB121</f>
        <v>0</v>
      </c>
    </row>
    <row r="110" spans="1:4" ht="12.75">
      <c r="A110" s="14" t="s">
        <v>91</v>
      </c>
      <c r="B110" s="15">
        <v>77</v>
      </c>
      <c r="C110" s="15">
        <v>0</v>
      </c>
      <c r="D110" s="16">
        <f>'[1]AA 20 BS Mapping'!CC121</f>
        <v>0</v>
      </c>
    </row>
    <row r="111" spans="1:4" ht="12.75">
      <c r="A111" s="18" t="s">
        <v>92</v>
      </c>
      <c r="B111" s="19"/>
      <c r="C111" s="19"/>
      <c r="D111" s="20"/>
    </row>
    <row r="112" spans="1:4" ht="12.75">
      <c r="A112" s="14" t="s">
        <v>93</v>
      </c>
      <c r="B112" s="15">
        <v>78</v>
      </c>
      <c r="C112" s="15">
        <v>0</v>
      </c>
      <c r="D112" s="16">
        <f>'[1]AA 20 BS Mapping'!CD121</f>
        <v>0</v>
      </c>
    </row>
    <row r="113" spans="1:4" ht="12.75">
      <c r="A113" s="14" t="s">
        <v>94</v>
      </c>
      <c r="B113" s="15">
        <v>79</v>
      </c>
      <c r="C113" s="15">
        <v>36850151</v>
      </c>
      <c r="D113" s="16">
        <f>ROUND('[1]AA 20 BS Mapping'!CE121,0)</f>
        <v>95808396</v>
      </c>
    </row>
    <row r="114" spans="1:5" ht="12.75">
      <c r="A114" s="18" t="s">
        <v>95</v>
      </c>
      <c r="B114" s="19"/>
      <c r="C114" s="19"/>
      <c r="D114" s="20"/>
      <c r="E114" s="22"/>
    </row>
    <row r="115" spans="1:5" ht="12.75">
      <c r="A115" s="14" t="s">
        <v>96</v>
      </c>
      <c r="B115" s="15">
        <v>80</v>
      </c>
      <c r="C115" s="15">
        <v>0</v>
      </c>
      <c r="D115" s="16">
        <f>4315276</f>
        <v>4315276</v>
      </c>
      <c r="E115" s="22"/>
    </row>
    <row r="116" spans="1:4" ht="12.75">
      <c r="A116" s="14" t="s">
        <v>97</v>
      </c>
      <c r="B116" s="15">
        <v>81</v>
      </c>
      <c r="C116" s="15">
        <v>58958245</v>
      </c>
      <c r="D116" s="16">
        <v>0</v>
      </c>
    </row>
    <row r="117" spans="1:4" ht="12.75">
      <c r="A117" s="14" t="s">
        <v>98</v>
      </c>
      <c r="B117" s="15">
        <v>82</v>
      </c>
      <c r="C117" s="15">
        <v>0</v>
      </c>
      <c r="D117" s="16">
        <f>ROUND('[1]AA 20 BS Mapping'!CG11,0)</f>
        <v>215764</v>
      </c>
    </row>
    <row r="118" spans="1:4" ht="12.75">
      <c r="A118" s="21" t="s">
        <v>99</v>
      </c>
      <c r="B118" s="15">
        <v>83</v>
      </c>
      <c r="C118" s="15">
        <v>43425379</v>
      </c>
      <c r="D118" s="16">
        <f>D99+D100+D101+D107-D108+D109-D110+D112-D113+D115-D116-D117</f>
        <v>47740655</v>
      </c>
    </row>
    <row r="119" spans="1:4" ht="12.75">
      <c r="A119" s="14" t="s">
        <v>100</v>
      </c>
      <c r="B119" s="15">
        <v>84</v>
      </c>
      <c r="C119" s="15">
        <v>0</v>
      </c>
      <c r="D119" s="16">
        <v>0</v>
      </c>
    </row>
    <row r="120" spans="1:5" ht="12.75">
      <c r="A120" s="30" t="s">
        <v>101</v>
      </c>
      <c r="B120" s="31">
        <v>85</v>
      </c>
      <c r="C120" s="31">
        <v>43425379</v>
      </c>
      <c r="D120" s="32">
        <f>D119+D118</f>
        <v>47740655</v>
      </c>
      <c r="E120" s="22"/>
    </row>
    <row r="122" spans="1:3" ht="12.75">
      <c r="A122" s="53" t="s">
        <v>102</v>
      </c>
      <c r="B122" s="54"/>
      <c r="C122" s="53" t="s">
        <v>103</v>
      </c>
    </row>
    <row r="123" spans="1:3" ht="12.75">
      <c r="A123" s="55"/>
      <c r="B123" s="54"/>
      <c r="C123" s="55"/>
    </row>
    <row r="124" spans="1:3" ht="12.75">
      <c r="A124" s="55" t="s">
        <v>104</v>
      </c>
      <c r="B124" s="54"/>
      <c r="C124" s="55" t="s">
        <v>255</v>
      </c>
    </row>
    <row r="125" spans="1:3" ht="12.75">
      <c r="A125" s="55"/>
      <c r="B125" s="54"/>
      <c r="C125" s="55"/>
    </row>
    <row r="126" spans="1:3" ht="12.75">
      <c r="A126" s="55" t="s">
        <v>253</v>
      </c>
      <c r="B126" s="54"/>
      <c r="C126" s="55" t="s">
        <v>254</v>
      </c>
    </row>
    <row r="127" spans="1:3" s="101" customFormat="1" ht="12.75">
      <c r="A127" s="99" t="s">
        <v>271</v>
      </c>
      <c r="B127" s="100"/>
      <c r="C127" s="99" t="s">
        <v>272</v>
      </c>
    </row>
    <row r="128" spans="1:3" ht="12.75">
      <c r="A128" s="55"/>
      <c r="B128" s="54"/>
      <c r="C128" s="55"/>
    </row>
    <row r="129" spans="1:3" ht="12.75">
      <c r="A129" s="55" t="s">
        <v>105</v>
      </c>
      <c r="B129" s="54"/>
      <c r="C129" s="55" t="s">
        <v>106</v>
      </c>
    </row>
  </sheetData>
  <mergeCells count="4">
    <mergeCell ref="C16:D16"/>
    <mergeCell ref="A19:D19"/>
    <mergeCell ref="A11:D11"/>
    <mergeCell ref="A12:D12"/>
  </mergeCells>
  <printOptions/>
  <pageMargins left="0.75" right="0.75" top="0.44" bottom="0.36" header="0.25" footer="0.25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workbookViewId="0" topLeftCell="A25">
      <selection activeCell="C88" sqref="C88"/>
    </sheetView>
  </sheetViews>
  <sheetFormatPr defaultColWidth="9.140625" defaultRowHeight="12.75"/>
  <cols>
    <col min="1" max="1" width="65.8515625" style="3" customWidth="1"/>
    <col min="2" max="2" width="9.140625" style="3" customWidth="1"/>
    <col min="3" max="3" width="22.28125" style="3" bestFit="1" customWidth="1"/>
    <col min="4" max="4" width="17.8515625" style="3" customWidth="1"/>
    <col min="5" max="5" width="11.7109375" style="3" bestFit="1" customWidth="1"/>
    <col min="6" max="6" width="10.421875" style="3" bestFit="1" customWidth="1"/>
    <col min="7" max="16384" width="9.140625" style="3" customWidth="1"/>
  </cols>
  <sheetData>
    <row r="1" spans="1:2" ht="12.75">
      <c r="A1" s="1" t="s">
        <v>245</v>
      </c>
      <c r="B1" s="2"/>
    </row>
    <row r="2" spans="1:2" ht="12.75">
      <c r="A2" s="1" t="s">
        <v>246</v>
      </c>
      <c r="B2" s="2"/>
    </row>
    <row r="3" spans="1:2" ht="12.75">
      <c r="A3" s="1" t="s">
        <v>247</v>
      </c>
      <c r="B3" s="2"/>
    </row>
    <row r="4" spans="1:2" ht="12.75">
      <c r="A4" s="1"/>
      <c r="B4" s="2"/>
    </row>
    <row r="5" spans="1:2" ht="12.75">
      <c r="A5" s="1" t="s">
        <v>248</v>
      </c>
      <c r="B5" s="2"/>
    </row>
    <row r="6" spans="1:2" ht="12.75">
      <c r="A6" s="1" t="s">
        <v>249</v>
      </c>
      <c r="B6" s="2"/>
    </row>
    <row r="7" spans="1:2" ht="12.75">
      <c r="A7" s="1" t="s">
        <v>250</v>
      </c>
      <c r="B7" s="2"/>
    </row>
    <row r="8" spans="1:2" ht="12.75">
      <c r="A8" s="1" t="s">
        <v>251</v>
      </c>
      <c r="B8" s="2"/>
    </row>
    <row r="9" spans="1:2" ht="12.75">
      <c r="A9" s="1" t="s">
        <v>252</v>
      </c>
      <c r="B9" s="2"/>
    </row>
    <row r="10" spans="1:2" ht="12.75">
      <c r="A10" s="1"/>
      <c r="B10" s="2"/>
    </row>
    <row r="11" spans="1:4" ht="15.75">
      <c r="A11" s="109" t="s">
        <v>107</v>
      </c>
      <c r="B11" s="109"/>
      <c r="C11" s="109"/>
      <c r="D11" s="109"/>
    </row>
    <row r="12" spans="1:4" ht="15.75">
      <c r="A12" s="109" t="s">
        <v>1</v>
      </c>
      <c r="B12" s="109"/>
      <c r="C12" s="109"/>
      <c r="D12" s="109"/>
    </row>
    <row r="13" spans="1:2" ht="12.75">
      <c r="A13" s="1"/>
      <c r="B13" s="2"/>
    </row>
    <row r="14" spans="1:4" ht="12.75">
      <c r="A14" s="1"/>
      <c r="B14" s="2"/>
      <c r="D14" s="4" t="s">
        <v>2</v>
      </c>
    </row>
    <row r="15" spans="1:4" ht="12.75">
      <c r="A15" s="1"/>
      <c r="B15" s="2"/>
      <c r="D15" s="4"/>
    </row>
    <row r="16" spans="1:4" ht="12.75">
      <c r="A16" s="67" t="s">
        <v>260</v>
      </c>
      <c r="B16" s="6" t="s">
        <v>108</v>
      </c>
      <c r="C16" s="104" t="s">
        <v>109</v>
      </c>
      <c r="D16" s="105"/>
    </row>
    <row r="17" spans="1:4" ht="12.75">
      <c r="A17" s="33"/>
      <c r="B17" s="9"/>
      <c r="C17" s="9" t="s">
        <v>110</v>
      </c>
      <c r="D17" s="10" t="s">
        <v>7</v>
      </c>
    </row>
    <row r="18" spans="1:4" ht="12.75">
      <c r="A18" s="33" t="s">
        <v>261</v>
      </c>
      <c r="B18" s="9"/>
      <c r="C18" s="9">
        <v>1</v>
      </c>
      <c r="D18" s="10">
        <v>2</v>
      </c>
    </row>
    <row r="19" spans="1:4" ht="12.75">
      <c r="A19" s="33"/>
      <c r="B19" s="9"/>
      <c r="C19" s="9"/>
      <c r="D19" s="10"/>
    </row>
    <row r="20" spans="1:4" ht="12.75">
      <c r="A20" s="34" t="s">
        <v>111</v>
      </c>
      <c r="B20" s="35" t="s">
        <v>112</v>
      </c>
      <c r="C20" s="25">
        <v>121626898</v>
      </c>
      <c r="D20" s="36">
        <f>ROUND(SUM(D21:D24),0)</f>
        <v>85288204</v>
      </c>
    </row>
    <row r="21" spans="1:4" ht="12.75">
      <c r="A21" s="37" t="s">
        <v>113</v>
      </c>
      <c r="B21" s="38" t="s">
        <v>114</v>
      </c>
      <c r="C21" s="15">
        <v>115931355</v>
      </c>
      <c r="D21" s="39">
        <f>-'[1]AA 25 PL Mapping'!U65</f>
        <v>80606389</v>
      </c>
    </row>
    <row r="22" spans="1:4" ht="12.75">
      <c r="A22" s="37" t="s">
        <v>115</v>
      </c>
      <c r="B22" s="38" t="s">
        <v>116</v>
      </c>
      <c r="C22" s="15">
        <v>5695543</v>
      </c>
      <c r="D22" s="39">
        <f>-'[1]AA 25 PL Mapping'!V65</f>
        <v>4681815</v>
      </c>
    </row>
    <row r="23" spans="1:4" ht="25.5">
      <c r="A23" s="37" t="s">
        <v>117</v>
      </c>
      <c r="B23" s="38" t="s">
        <v>118</v>
      </c>
      <c r="C23" s="15"/>
      <c r="D23" s="39">
        <f>-'[1]AA 25 PL Mapping'!W65</f>
        <v>0</v>
      </c>
    </row>
    <row r="24" spans="1:4" ht="12.75">
      <c r="A24" s="37" t="s">
        <v>119</v>
      </c>
      <c r="B24" s="38" t="s">
        <v>120</v>
      </c>
      <c r="C24" s="15"/>
      <c r="D24" s="39">
        <f>-'[1]AA 25 PL Mapping'!X65</f>
        <v>0</v>
      </c>
    </row>
    <row r="25" spans="1:4" ht="12.75">
      <c r="A25" s="37" t="s">
        <v>121</v>
      </c>
      <c r="B25" s="38" t="s">
        <v>122</v>
      </c>
      <c r="C25" s="15">
        <v>0</v>
      </c>
      <c r="D25" s="39">
        <f>-'[1]AA 25 PL Mapping'!Y65</f>
        <v>8258261</v>
      </c>
    </row>
    <row r="26" spans="1:4" ht="12.75">
      <c r="A26" s="37" t="s">
        <v>123</v>
      </c>
      <c r="B26" s="38" t="s">
        <v>124</v>
      </c>
      <c r="C26" s="15">
        <v>13986944</v>
      </c>
      <c r="D26" s="39">
        <f>'[1]AA 25 PL Mapping'!Z65</f>
        <v>0</v>
      </c>
    </row>
    <row r="27" spans="1:4" ht="25.5">
      <c r="A27" s="37" t="s">
        <v>125</v>
      </c>
      <c r="B27" s="38" t="s">
        <v>126</v>
      </c>
      <c r="C27" s="15">
        <v>142440</v>
      </c>
      <c r="D27" s="39">
        <f>-'[1]AA 25 PL Mapping'!AA65</f>
        <v>191674</v>
      </c>
    </row>
    <row r="28" spans="1:4" ht="12.75">
      <c r="A28" s="37" t="s">
        <v>127</v>
      </c>
      <c r="B28" s="38" t="s">
        <v>128</v>
      </c>
      <c r="C28" s="15">
        <v>13207583</v>
      </c>
      <c r="D28" s="39">
        <f>-'[1]AA 25 PL Mapping'!AB65</f>
        <v>61315153</v>
      </c>
    </row>
    <row r="29" spans="1:4" ht="12.75">
      <c r="A29" s="34" t="s">
        <v>129</v>
      </c>
      <c r="B29" s="35" t="s">
        <v>130</v>
      </c>
      <c r="C29" s="25">
        <v>120989977</v>
      </c>
      <c r="D29" s="36">
        <f>ROUND(D20+D25+D27+D28,0)</f>
        <v>155053292</v>
      </c>
    </row>
    <row r="30" spans="1:4" ht="12.75">
      <c r="A30" s="37" t="s">
        <v>131</v>
      </c>
      <c r="B30" s="38">
        <v>11</v>
      </c>
      <c r="C30" s="15">
        <v>39099508</v>
      </c>
      <c r="D30" s="16">
        <f>'[1]AA 25 PL Mapping'!AC65</f>
        <v>30448305</v>
      </c>
    </row>
    <row r="31" spans="1:4" ht="12.75">
      <c r="A31" s="37" t="s">
        <v>132</v>
      </c>
      <c r="B31" s="38">
        <v>12</v>
      </c>
      <c r="C31" s="15">
        <v>7203050</v>
      </c>
      <c r="D31" s="16">
        <f>'[1]AA 25 PL Mapping'!AD65</f>
        <v>5130661</v>
      </c>
    </row>
    <row r="32" spans="1:4" ht="12.75">
      <c r="A32" s="37" t="s">
        <v>133</v>
      </c>
      <c r="B32" s="38">
        <v>13</v>
      </c>
      <c r="C32" s="15">
        <v>15767879</v>
      </c>
      <c r="D32" s="16">
        <f>'[1]AA 25 PL Mapping'!AE65</f>
        <v>14809384</v>
      </c>
    </row>
    <row r="33" spans="1:4" ht="12.75">
      <c r="A33" s="37" t="s">
        <v>134</v>
      </c>
      <c r="B33" s="38">
        <v>14</v>
      </c>
      <c r="C33" s="15">
        <v>5366290</v>
      </c>
      <c r="D33" s="16">
        <f>'[1]AA 25 PL Mapping'!AF65</f>
        <v>4079819</v>
      </c>
    </row>
    <row r="34" spans="1:4" ht="12.75">
      <c r="A34" s="7" t="s">
        <v>135</v>
      </c>
      <c r="B34" s="40">
        <v>15</v>
      </c>
      <c r="C34" s="28">
        <v>53969216</v>
      </c>
      <c r="D34" s="29">
        <f>D35+D36</f>
        <v>47073084</v>
      </c>
    </row>
    <row r="35" spans="1:4" ht="12.75">
      <c r="A35" s="37" t="s">
        <v>136</v>
      </c>
      <c r="B35" s="38">
        <v>16</v>
      </c>
      <c r="C35" s="15">
        <v>40850260</v>
      </c>
      <c r="D35" s="16">
        <f>'[1]AA 25 PL Mapping'!AG65</f>
        <v>36385784</v>
      </c>
    </row>
    <row r="36" spans="1:4" ht="12.75">
      <c r="A36" s="37" t="s">
        <v>137</v>
      </c>
      <c r="B36" s="38">
        <v>17</v>
      </c>
      <c r="C36" s="15">
        <v>13118956</v>
      </c>
      <c r="D36" s="16">
        <f>'[1]AA 25 PL Mapping'!AH65</f>
        <v>10687300</v>
      </c>
    </row>
    <row r="37" spans="1:4" ht="12.75">
      <c r="A37" s="7" t="s">
        <v>138</v>
      </c>
      <c r="B37" s="40">
        <v>18</v>
      </c>
      <c r="C37" s="28">
        <v>11405767</v>
      </c>
      <c r="D37" s="29">
        <f>D38-D39</f>
        <v>17776403</v>
      </c>
    </row>
    <row r="38" spans="1:4" ht="12.75">
      <c r="A38" s="37" t="s">
        <v>139</v>
      </c>
      <c r="B38" s="38">
        <v>19</v>
      </c>
      <c r="C38" s="15">
        <v>11469905</v>
      </c>
      <c r="D38" s="16">
        <f>'[1]AA 25 PL Mapping'!AI65</f>
        <v>18020325</v>
      </c>
    </row>
    <row r="39" spans="1:4" ht="12.75">
      <c r="A39" s="37" t="s">
        <v>140</v>
      </c>
      <c r="B39" s="38">
        <v>20</v>
      </c>
      <c r="C39" s="15">
        <v>64138</v>
      </c>
      <c r="D39" s="16">
        <f>-'[1]AA 25 PL Mapping'!AJ65</f>
        <v>243922</v>
      </c>
    </row>
    <row r="40" spans="1:4" ht="12.75">
      <c r="A40" s="7" t="s">
        <v>141</v>
      </c>
      <c r="B40" s="40">
        <v>21</v>
      </c>
      <c r="C40" s="28">
        <v>-1182193</v>
      </c>
      <c r="D40" s="29">
        <f>D41-D42</f>
        <v>1683169</v>
      </c>
    </row>
    <row r="41" spans="1:4" ht="12.75">
      <c r="A41" s="37" t="s">
        <v>142</v>
      </c>
      <c r="B41" s="38">
        <v>22</v>
      </c>
      <c r="C41" s="15">
        <v>21481122</v>
      </c>
      <c r="D41" s="16">
        <f>'[1]AA 25 PL Mapping'!AK65</f>
        <v>23054553</v>
      </c>
    </row>
    <row r="42" spans="1:4" ht="12.75">
      <c r="A42" s="37" t="s">
        <v>143</v>
      </c>
      <c r="B42" s="38">
        <v>23</v>
      </c>
      <c r="C42" s="15">
        <v>22663315</v>
      </c>
      <c r="D42" s="16">
        <f>-'[1]AA 25 PL Mapping'!AL65</f>
        <v>21371384</v>
      </c>
    </row>
    <row r="43" spans="1:4" ht="12.75">
      <c r="A43" s="7" t="s">
        <v>144</v>
      </c>
      <c r="B43" s="40">
        <v>24</v>
      </c>
      <c r="C43" s="28">
        <v>32355781</v>
      </c>
      <c r="D43" s="29">
        <f>SUM(D44:D46)</f>
        <v>35926322</v>
      </c>
    </row>
    <row r="44" spans="1:4" ht="25.5">
      <c r="A44" s="37" t="s">
        <v>145</v>
      </c>
      <c r="B44" s="38">
        <v>25</v>
      </c>
      <c r="C44" s="15">
        <v>21778392</v>
      </c>
      <c r="D44" s="16">
        <f>'[1]AA 25 PL Mapping'!AM65</f>
        <v>23616815</v>
      </c>
    </row>
    <row r="45" spans="1:4" ht="12.75">
      <c r="A45" s="37" t="s">
        <v>146</v>
      </c>
      <c r="B45" s="38">
        <v>26</v>
      </c>
      <c r="C45" s="15">
        <v>3231304</v>
      </c>
      <c r="D45" s="16">
        <f>'[1]AA 25 PL Mapping'!AN65</f>
        <v>2326167</v>
      </c>
    </row>
    <row r="46" spans="1:4" ht="12.75">
      <c r="A46" s="37" t="s">
        <v>147</v>
      </c>
      <c r="B46" s="38">
        <v>27</v>
      </c>
      <c r="C46" s="15">
        <v>7346085</v>
      </c>
      <c r="D46" s="16">
        <f>'[1]AA 25 PL Mapping'!AO65</f>
        <v>9983340</v>
      </c>
    </row>
    <row r="47" spans="1:4" ht="25.5">
      <c r="A47" s="37" t="s">
        <v>148</v>
      </c>
      <c r="B47" s="38">
        <v>28</v>
      </c>
      <c r="C47" s="15"/>
      <c r="D47" s="16">
        <f>'[1]AA 25 PL Mapping'!AP65</f>
        <v>0</v>
      </c>
    </row>
    <row r="48" spans="1:4" ht="12.75">
      <c r="A48" s="34" t="s">
        <v>149</v>
      </c>
      <c r="B48" s="35">
        <v>29</v>
      </c>
      <c r="C48" s="25">
        <v>14802664</v>
      </c>
      <c r="D48" s="26">
        <f>D49-D50</f>
        <v>-13567025</v>
      </c>
    </row>
    <row r="49" spans="1:4" ht="12.75">
      <c r="A49" s="41" t="s">
        <v>150</v>
      </c>
      <c r="B49" s="38">
        <v>30</v>
      </c>
      <c r="C49" s="15">
        <v>15121814</v>
      </c>
      <c r="D49" s="16">
        <f>'[1]AA 25 PL Mapping'!AQ65+1</f>
        <v>1554791</v>
      </c>
    </row>
    <row r="50" spans="1:4" ht="12.75">
      <c r="A50" s="41" t="s">
        <v>151</v>
      </c>
      <c r="B50" s="38">
        <v>31</v>
      </c>
      <c r="C50" s="15">
        <v>319150</v>
      </c>
      <c r="D50" s="16">
        <f>-'[1]AA 25 PL Mapping'!AR65+1</f>
        <v>15121816</v>
      </c>
    </row>
    <row r="51" spans="1:5" ht="12.75">
      <c r="A51" s="34" t="s">
        <v>152</v>
      </c>
      <c r="B51" s="35">
        <v>32</v>
      </c>
      <c r="C51" s="25">
        <v>178787962</v>
      </c>
      <c r="D51" s="26">
        <f>D34+D37+D40+D43+D48+SUM(D30:D33)</f>
        <v>143360122</v>
      </c>
      <c r="E51" s="22"/>
    </row>
    <row r="52" spans="1:4" ht="12.75">
      <c r="A52" s="37" t="s">
        <v>153</v>
      </c>
      <c r="B52" s="38">
        <v>33</v>
      </c>
      <c r="C52" s="15">
        <v>0</v>
      </c>
      <c r="D52" s="16">
        <f>11693170</f>
        <v>11693170</v>
      </c>
    </row>
    <row r="53" spans="1:4" ht="12.75">
      <c r="A53" s="37" t="s">
        <v>154</v>
      </c>
      <c r="B53" s="38">
        <v>34</v>
      </c>
      <c r="C53" s="15">
        <v>57797985</v>
      </c>
      <c r="D53" s="16">
        <v>0</v>
      </c>
    </row>
    <row r="54" spans="1:4" ht="12.75">
      <c r="A54" s="37" t="s">
        <v>155</v>
      </c>
      <c r="B54" s="38">
        <v>35</v>
      </c>
      <c r="C54" s="15"/>
      <c r="D54" s="16">
        <f>-'[1]AA 25 PL Mapping'!AS65</f>
        <v>22413</v>
      </c>
    </row>
    <row r="55" spans="1:4" ht="12.75">
      <c r="A55" s="41" t="s">
        <v>156</v>
      </c>
      <c r="B55" s="38">
        <v>36</v>
      </c>
      <c r="C55" s="15"/>
      <c r="D55" s="16">
        <f>-'[1]AA 25 PL Mapping'!AT65</f>
        <v>0</v>
      </c>
    </row>
    <row r="56" spans="1:4" ht="25.5">
      <c r="A56" s="37" t="s">
        <v>157</v>
      </c>
      <c r="B56" s="38">
        <v>37</v>
      </c>
      <c r="C56" s="15">
        <v>0</v>
      </c>
      <c r="D56" s="16">
        <f>-'[1]AA 25 PL Mapping'!AU65</f>
        <v>0</v>
      </c>
    </row>
    <row r="57" spans="1:4" ht="12.75">
      <c r="A57" s="41" t="s">
        <v>156</v>
      </c>
      <c r="B57" s="38">
        <v>38</v>
      </c>
      <c r="C57" s="15">
        <v>0</v>
      </c>
      <c r="D57" s="16"/>
    </row>
    <row r="58" spans="1:4" ht="12.75">
      <c r="A58" s="37" t="s">
        <v>158</v>
      </c>
      <c r="B58" s="38">
        <v>39</v>
      </c>
      <c r="C58" s="15">
        <v>275948</v>
      </c>
      <c r="D58" s="16">
        <f>-'[1]AA 25 PL Mapping'!AW65</f>
        <v>221074</v>
      </c>
    </row>
    <row r="59" spans="1:4" ht="12.75">
      <c r="A59" s="41" t="s">
        <v>156</v>
      </c>
      <c r="B59" s="38">
        <v>40</v>
      </c>
      <c r="C59" s="15">
        <v>160632</v>
      </c>
      <c r="D59" s="16">
        <f>75986</f>
        <v>75986</v>
      </c>
    </row>
    <row r="60" spans="1:4" ht="12.75">
      <c r="A60" s="37" t="s">
        <v>159</v>
      </c>
      <c r="B60" s="38">
        <v>41</v>
      </c>
      <c r="C60" s="15">
        <v>4089990</v>
      </c>
      <c r="D60" s="16">
        <f>-'[1]AA 25 PL Mapping'!AY65</f>
        <v>1531209</v>
      </c>
    </row>
    <row r="61" spans="1:4" ht="12.75">
      <c r="A61" s="7" t="s">
        <v>160</v>
      </c>
      <c r="B61" s="40">
        <v>42</v>
      </c>
      <c r="C61" s="28">
        <v>4365938</v>
      </c>
      <c r="D61" s="29">
        <f>D54+D56+D58+D60</f>
        <v>1774696</v>
      </c>
    </row>
    <row r="62" spans="1:4" ht="25.5">
      <c r="A62" s="7" t="s">
        <v>161</v>
      </c>
      <c r="B62" s="40">
        <v>43</v>
      </c>
      <c r="C62" s="28">
        <v>0</v>
      </c>
      <c r="D62" s="29">
        <f>D63-D64</f>
        <v>175750</v>
      </c>
    </row>
    <row r="63" spans="1:4" ht="12.75">
      <c r="A63" s="41" t="s">
        <v>162</v>
      </c>
      <c r="B63" s="38">
        <v>44</v>
      </c>
      <c r="C63" s="15">
        <v>88344</v>
      </c>
      <c r="D63" s="16">
        <f>'[1]AA 25 PL Mapping'!AZ65</f>
        <v>264094</v>
      </c>
    </row>
    <row r="64" spans="1:4" ht="12.75">
      <c r="A64" s="41" t="s">
        <v>163</v>
      </c>
      <c r="B64" s="38">
        <v>45</v>
      </c>
      <c r="C64" s="15">
        <v>88344</v>
      </c>
      <c r="D64" s="16">
        <f>-'[1]AA 25 PL Mapping'!BA65</f>
        <v>88344</v>
      </c>
    </row>
    <row r="65" spans="1:4" ht="12.75">
      <c r="A65" s="37" t="s">
        <v>164</v>
      </c>
      <c r="B65" s="38">
        <v>46</v>
      </c>
      <c r="C65" s="15">
        <v>1928676</v>
      </c>
      <c r="D65" s="16">
        <f>'[1]AA 25 PL Mapping'!BB65</f>
        <v>3840179</v>
      </c>
    </row>
    <row r="66" spans="1:4" ht="12.75">
      <c r="A66" s="41" t="s">
        <v>165</v>
      </c>
      <c r="B66" s="38">
        <v>47</v>
      </c>
      <c r="C66" s="15">
        <v>0</v>
      </c>
      <c r="D66" s="16">
        <v>0</v>
      </c>
    </row>
    <row r="67" spans="1:4" ht="12.75">
      <c r="A67" s="37" t="s">
        <v>166</v>
      </c>
      <c r="B67" s="38">
        <v>48</v>
      </c>
      <c r="C67" s="15">
        <v>3595543</v>
      </c>
      <c r="D67" s="16">
        <f>'[1]AA 25 PL Mapping'!BD65</f>
        <v>5136661</v>
      </c>
    </row>
    <row r="68" spans="1:4" ht="12.75">
      <c r="A68" s="7" t="s">
        <v>167</v>
      </c>
      <c r="B68" s="40">
        <v>49</v>
      </c>
      <c r="C68" s="28">
        <v>5524219</v>
      </c>
      <c r="D68" s="29">
        <f>D62+D65+D67</f>
        <v>9152590</v>
      </c>
    </row>
    <row r="69" spans="1:4" ht="12.75">
      <c r="A69" s="37" t="s">
        <v>168</v>
      </c>
      <c r="B69" s="38">
        <v>50</v>
      </c>
      <c r="C69" s="15">
        <v>0</v>
      </c>
      <c r="D69" s="16">
        <v>0</v>
      </c>
    </row>
    <row r="70" spans="1:4" ht="12.75">
      <c r="A70" s="41" t="s">
        <v>169</v>
      </c>
      <c r="B70" s="38">
        <v>51</v>
      </c>
      <c r="C70" s="15">
        <v>1158281</v>
      </c>
      <c r="D70" s="16">
        <f>D68-D61</f>
        <v>7377894</v>
      </c>
    </row>
    <row r="71" spans="1:4" ht="12.75">
      <c r="A71" s="37" t="s">
        <v>170</v>
      </c>
      <c r="B71" s="38">
        <v>52</v>
      </c>
      <c r="C71" s="15">
        <v>0</v>
      </c>
      <c r="D71" s="16">
        <f>D29+D61-D51-D68</f>
        <v>4315276</v>
      </c>
    </row>
    <row r="72" spans="1:4" ht="12.75">
      <c r="A72" s="41" t="s">
        <v>171</v>
      </c>
      <c r="B72" s="38">
        <v>53</v>
      </c>
      <c r="C72" s="15">
        <v>58956266</v>
      </c>
      <c r="D72" s="16">
        <v>0</v>
      </c>
    </row>
    <row r="73" spans="1:4" ht="12.75">
      <c r="A73" s="37" t="s">
        <v>172</v>
      </c>
      <c r="B73" s="38">
        <v>54</v>
      </c>
      <c r="C73" s="15"/>
      <c r="D73" s="16"/>
    </row>
    <row r="74" spans="1:4" ht="12.75">
      <c r="A74" s="37" t="s">
        <v>173</v>
      </c>
      <c r="B74" s="38">
        <v>55</v>
      </c>
      <c r="C74" s="15"/>
      <c r="D74" s="16"/>
    </row>
    <row r="75" spans="1:4" ht="25.5">
      <c r="A75" s="34" t="s">
        <v>174</v>
      </c>
      <c r="B75" s="35">
        <v>56</v>
      </c>
      <c r="C75" s="25"/>
      <c r="D75" s="26"/>
    </row>
    <row r="76" spans="1:4" ht="25.5">
      <c r="A76" s="41" t="s">
        <v>175</v>
      </c>
      <c r="B76" s="38">
        <v>57</v>
      </c>
      <c r="C76" s="15"/>
      <c r="D76" s="16"/>
    </row>
    <row r="77" spans="1:5" ht="12.75">
      <c r="A77" s="37" t="s">
        <v>176</v>
      </c>
      <c r="B77" s="38">
        <v>58</v>
      </c>
      <c r="C77" s="15">
        <v>125355915</v>
      </c>
      <c r="D77" s="16">
        <f>D29+D61+D73</f>
        <v>156827988</v>
      </c>
      <c r="E77" s="22"/>
    </row>
    <row r="78" spans="1:4" ht="12.75">
      <c r="A78" s="37" t="s">
        <v>177</v>
      </c>
      <c r="B78" s="38">
        <v>59</v>
      </c>
      <c r="C78" s="15">
        <v>184312181</v>
      </c>
      <c r="D78" s="16">
        <f>D51+D68+D74</f>
        <v>152512712</v>
      </c>
    </row>
    <row r="79" spans="1:5" ht="12.75">
      <c r="A79" s="37" t="s">
        <v>178</v>
      </c>
      <c r="B79" s="38">
        <v>60</v>
      </c>
      <c r="C79" s="15">
        <v>0</v>
      </c>
      <c r="D79" s="16">
        <f>D77-D78</f>
        <v>4315276</v>
      </c>
      <c r="E79" s="22"/>
    </row>
    <row r="80" spans="1:4" ht="12.75">
      <c r="A80" s="41" t="s">
        <v>179</v>
      </c>
      <c r="B80" s="38">
        <v>61</v>
      </c>
      <c r="C80" s="15">
        <v>58956266</v>
      </c>
      <c r="D80" s="16">
        <v>0</v>
      </c>
    </row>
    <row r="81" spans="1:4" ht="12.75">
      <c r="A81" s="37" t="s">
        <v>180</v>
      </c>
      <c r="B81" s="38">
        <v>62</v>
      </c>
      <c r="C81" s="15">
        <v>1979</v>
      </c>
      <c r="D81" s="16">
        <v>0</v>
      </c>
    </row>
    <row r="82" spans="1:4" ht="12.75">
      <c r="A82" s="37" t="s">
        <v>181</v>
      </c>
      <c r="B82" s="38">
        <v>63</v>
      </c>
      <c r="C82" s="15"/>
      <c r="D82" s="16"/>
    </row>
    <row r="83" spans="1:4" ht="25.5">
      <c r="A83" s="34" t="s">
        <v>256</v>
      </c>
      <c r="B83" s="35">
        <v>64</v>
      </c>
      <c r="C83" s="25">
        <v>0</v>
      </c>
      <c r="D83" s="56">
        <f>D79</f>
        <v>4315276</v>
      </c>
    </row>
    <row r="84" spans="1:6" ht="25.5">
      <c r="A84" s="42" t="s">
        <v>182</v>
      </c>
      <c r="B84" s="43">
        <v>65</v>
      </c>
      <c r="C84" s="31">
        <v>58958245</v>
      </c>
      <c r="D84" s="32"/>
      <c r="E84" s="44"/>
      <c r="F84" s="22"/>
    </row>
    <row r="85" ht="12.75">
      <c r="A85" s="1"/>
    </row>
    <row r="86" spans="1:3" ht="12.75">
      <c r="A86" s="53" t="s">
        <v>102</v>
      </c>
      <c r="B86" s="54"/>
      <c r="C86" s="53" t="s">
        <v>103</v>
      </c>
    </row>
    <row r="87" spans="1:3" ht="12.75">
      <c r="A87" s="55"/>
      <c r="B87" s="54"/>
      <c r="C87" s="55"/>
    </row>
    <row r="88" spans="1:3" ht="12.75">
      <c r="A88" s="55" t="s">
        <v>104</v>
      </c>
      <c r="B88" s="54"/>
      <c r="C88" s="55" t="s">
        <v>255</v>
      </c>
    </row>
    <row r="89" spans="1:3" ht="12.75">
      <c r="A89" s="55"/>
      <c r="B89" s="54"/>
      <c r="C89" s="55"/>
    </row>
    <row r="90" spans="1:3" ht="12.75">
      <c r="A90" s="55" t="s">
        <v>253</v>
      </c>
      <c r="B90" s="54"/>
      <c r="C90" s="55" t="s">
        <v>254</v>
      </c>
    </row>
    <row r="91" spans="1:3" ht="12.75">
      <c r="A91" s="99" t="s">
        <v>271</v>
      </c>
      <c r="B91" s="100"/>
      <c r="C91" s="99" t="s">
        <v>272</v>
      </c>
    </row>
    <row r="92" spans="1:3" ht="12.75">
      <c r="A92" s="55"/>
      <c r="B92" s="54"/>
      <c r="C92" s="55"/>
    </row>
    <row r="93" spans="1:3" ht="12.75">
      <c r="A93" s="55" t="s">
        <v>105</v>
      </c>
      <c r="B93" s="54"/>
      <c r="C93" s="55" t="s">
        <v>106</v>
      </c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</sheetData>
  <mergeCells count="3">
    <mergeCell ref="C16:D16"/>
    <mergeCell ref="A11:D11"/>
    <mergeCell ref="A12:D12"/>
  </mergeCells>
  <printOptions/>
  <pageMargins left="0.75" right="0.75" top="1" bottom="0.46" header="0.5" footer="0.25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76">
      <selection activeCell="A79" sqref="A79"/>
    </sheetView>
  </sheetViews>
  <sheetFormatPr defaultColWidth="9.140625" defaultRowHeight="12.75"/>
  <cols>
    <col min="1" max="1" width="48.7109375" style="3" customWidth="1"/>
    <col min="2" max="3" width="17.28125" style="44" bestFit="1" customWidth="1"/>
    <col min="4" max="16384" width="9.140625" style="3" customWidth="1"/>
  </cols>
  <sheetData>
    <row r="1" ht="12.75">
      <c r="A1" s="1" t="s">
        <v>245</v>
      </c>
    </row>
    <row r="2" ht="12.75">
      <c r="A2" s="1" t="s">
        <v>246</v>
      </c>
    </row>
    <row r="3" ht="12.75">
      <c r="A3" s="1" t="s">
        <v>247</v>
      </c>
    </row>
    <row r="4" ht="12.75">
      <c r="A4" s="1"/>
    </row>
    <row r="5" ht="12.75">
      <c r="A5" s="1" t="s">
        <v>248</v>
      </c>
    </row>
    <row r="6" ht="12.75">
      <c r="A6" s="1" t="s">
        <v>249</v>
      </c>
    </row>
    <row r="7" ht="12.75">
      <c r="A7" s="1" t="s">
        <v>250</v>
      </c>
    </row>
    <row r="8" ht="12.75">
      <c r="A8" s="1" t="s">
        <v>251</v>
      </c>
    </row>
    <row r="9" ht="12.75">
      <c r="A9" s="1" t="s">
        <v>252</v>
      </c>
    </row>
    <row r="11" spans="1:3" ht="15.75">
      <c r="A11" s="110" t="s">
        <v>257</v>
      </c>
      <c r="B11" s="110"/>
      <c r="C11" s="110"/>
    </row>
    <row r="12" spans="1:3" ht="15.75">
      <c r="A12" s="110" t="s">
        <v>258</v>
      </c>
      <c r="B12" s="110"/>
      <c r="C12" s="110"/>
    </row>
    <row r="14" ht="12.75">
      <c r="C14" s="4" t="s">
        <v>2</v>
      </c>
    </row>
    <row r="16" spans="1:3" ht="12.75">
      <c r="A16" s="66" t="s">
        <v>260</v>
      </c>
      <c r="B16" s="111" t="s">
        <v>259</v>
      </c>
      <c r="C16" s="112"/>
    </row>
    <row r="17" spans="1:3" ht="13.5">
      <c r="A17" s="63"/>
      <c r="B17" s="64" t="s">
        <v>183</v>
      </c>
      <c r="C17" s="65" t="s">
        <v>184</v>
      </c>
    </row>
    <row r="18" spans="1:3" ht="13.5">
      <c r="A18" s="68" t="s">
        <v>261</v>
      </c>
      <c r="B18" s="102">
        <v>1</v>
      </c>
      <c r="C18" s="103">
        <v>2</v>
      </c>
    </row>
    <row r="19" spans="1:3" ht="13.5">
      <c r="A19" s="63"/>
      <c r="B19" s="64"/>
      <c r="C19" s="65"/>
    </row>
    <row r="20" spans="1:3" ht="12.75">
      <c r="A20" s="57" t="s">
        <v>185</v>
      </c>
      <c r="B20" s="15">
        <f>-58958245</f>
        <v>-58958245</v>
      </c>
      <c r="C20" s="16">
        <f>4315276</f>
        <v>4315276</v>
      </c>
    </row>
    <row r="21" spans="1:3" ht="12.75">
      <c r="A21" s="57"/>
      <c r="B21" s="15"/>
      <c r="C21" s="16"/>
    </row>
    <row r="22" spans="1:3" ht="13.5">
      <c r="A22" s="58" t="s">
        <v>186</v>
      </c>
      <c r="B22" s="15"/>
      <c r="C22" s="16"/>
    </row>
    <row r="23" spans="1:3" ht="12.75">
      <c r="A23" s="57"/>
      <c r="B23" s="15"/>
      <c r="C23" s="16"/>
    </row>
    <row r="24" spans="1:3" ht="12.75">
      <c r="A24" s="57" t="s">
        <v>265</v>
      </c>
      <c r="B24" s="15">
        <f>-9537057</f>
        <v>-9537057</v>
      </c>
      <c r="C24" s="16">
        <v>0</v>
      </c>
    </row>
    <row r="25" spans="1:5" ht="12.75">
      <c r="A25" s="57" t="s">
        <v>187</v>
      </c>
      <c r="B25" s="15">
        <f>11405767</f>
        <v>11405767</v>
      </c>
      <c r="C25" s="16">
        <v>17776403</v>
      </c>
      <c r="E25" s="22"/>
    </row>
    <row r="26" spans="1:3" ht="12.75">
      <c r="A26" s="57" t="s">
        <v>188</v>
      </c>
      <c r="B26" s="15">
        <v>0</v>
      </c>
      <c r="C26" s="16">
        <v>175750</v>
      </c>
    </row>
    <row r="27" spans="1:3" ht="12.75">
      <c r="A27" s="57" t="s">
        <v>266</v>
      </c>
      <c r="B27" s="15">
        <f>-1182193</f>
        <v>-1182193</v>
      </c>
      <c r="C27" s="16">
        <v>1683169</v>
      </c>
    </row>
    <row r="28" spans="1:3" ht="12.75">
      <c r="A28" s="57" t="s">
        <v>189</v>
      </c>
      <c r="B28" s="15">
        <f>14802664</f>
        <v>14802664</v>
      </c>
      <c r="C28" s="16">
        <v>-13567025</v>
      </c>
    </row>
    <row r="29" spans="1:3" ht="12.75">
      <c r="A29" s="57" t="s">
        <v>190</v>
      </c>
      <c r="B29" s="15">
        <f>-2081821</f>
        <v>-2081821</v>
      </c>
      <c r="C29" s="16">
        <v>-26583615</v>
      </c>
    </row>
    <row r="30" spans="1:3" ht="12.75">
      <c r="A30" s="57" t="s">
        <v>191</v>
      </c>
      <c r="B30" s="15">
        <f>-33345</f>
        <v>-33345</v>
      </c>
      <c r="C30" s="16">
        <v>989883</v>
      </c>
    </row>
    <row r="31" spans="1:3" ht="12.75">
      <c r="A31" s="97" t="s">
        <v>192</v>
      </c>
      <c r="B31" s="15"/>
      <c r="C31" s="16">
        <v>3584158</v>
      </c>
    </row>
    <row r="32" spans="1:3" ht="12.75">
      <c r="A32" s="57" t="s">
        <v>193</v>
      </c>
      <c r="B32" s="15">
        <v>1979</v>
      </c>
      <c r="C32" s="16">
        <v>0</v>
      </c>
    </row>
    <row r="33" spans="1:3" ht="12.75">
      <c r="A33" s="57" t="s">
        <v>194</v>
      </c>
      <c r="B33" s="15">
        <f>-275948</f>
        <v>-275948</v>
      </c>
      <c r="C33" s="16">
        <v>-221074</v>
      </c>
    </row>
    <row r="34" spans="1:3" ht="12.75">
      <c r="A34" s="57" t="s">
        <v>195</v>
      </c>
      <c r="B34" s="15">
        <f>1928676</f>
        <v>1928676</v>
      </c>
      <c r="C34" s="16">
        <v>3840179</v>
      </c>
    </row>
    <row r="35" spans="1:3" s="45" customFormat="1" ht="12.75">
      <c r="A35" s="59" t="s">
        <v>196</v>
      </c>
      <c r="B35" s="28">
        <f>ROUND(SUM(B20:B34),0)</f>
        <v>-43929523</v>
      </c>
      <c r="C35" s="29">
        <f>ROUND(SUM(C20:C34),0)</f>
        <v>-8006896</v>
      </c>
    </row>
    <row r="36" spans="1:3" s="45" customFormat="1" ht="12.75">
      <c r="A36" s="59" t="s">
        <v>197</v>
      </c>
      <c r="B36" s="28"/>
      <c r="C36" s="29"/>
    </row>
    <row r="37" spans="1:3" s="45" customFormat="1" ht="12.75">
      <c r="A37" s="59"/>
      <c r="B37" s="28"/>
      <c r="C37" s="29"/>
    </row>
    <row r="38" spans="1:3" ht="12.75">
      <c r="A38" s="59" t="s">
        <v>198</v>
      </c>
      <c r="B38" s="15"/>
      <c r="C38" s="16">
        <v>0</v>
      </c>
    </row>
    <row r="39" spans="1:3" ht="12.75">
      <c r="A39" s="69" t="s">
        <v>267</v>
      </c>
      <c r="B39" s="15">
        <f>-26193436</f>
        <v>-26193436</v>
      </c>
      <c r="C39" s="16">
        <v>-39307752</v>
      </c>
    </row>
    <row r="40" spans="1:3" ht="12.75">
      <c r="A40" s="57" t="s">
        <v>268</v>
      </c>
      <c r="B40" s="15">
        <f>11767815</f>
        <v>11767815</v>
      </c>
      <c r="C40" s="16">
        <v>-13890445</v>
      </c>
    </row>
    <row r="41" spans="1:3" ht="12.75">
      <c r="A41" s="57" t="s">
        <v>269</v>
      </c>
      <c r="B41" s="15">
        <f>29101708</f>
        <v>29101708</v>
      </c>
      <c r="C41" s="16">
        <v>-10167465</v>
      </c>
    </row>
    <row r="42" spans="1:3" ht="12.75">
      <c r="A42" s="57" t="s">
        <v>270</v>
      </c>
      <c r="B42" s="15">
        <v>5404616</v>
      </c>
      <c r="C42" s="16">
        <v>-6354862</v>
      </c>
    </row>
    <row r="43" spans="1:3" ht="12.75">
      <c r="A43" s="59" t="s">
        <v>199</v>
      </c>
      <c r="B43" s="28">
        <f>ROUND(SUM(B35:B42),0)</f>
        <v>-23848820</v>
      </c>
      <c r="C43" s="29">
        <f>ROUND(SUM(C35:C42),0)</f>
        <v>-77727420</v>
      </c>
    </row>
    <row r="44" spans="1:3" ht="12.75">
      <c r="A44" s="57"/>
      <c r="B44" s="15"/>
      <c r="C44" s="16"/>
    </row>
    <row r="45" spans="1:3" ht="12.75">
      <c r="A45" s="57"/>
      <c r="B45" s="15"/>
      <c r="C45" s="16"/>
    </row>
    <row r="46" spans="1:3" ht="12.75">
      <c r="A46" s="59" t="s">
        <v>200</v>
      </c>
      <c r="B46" s="15"/>
      <c r="C46" s="16"/>
    </row>
    <row r="47" spans="1:3" ht="12.75">
      <c r="A47" s="57" t="s">
        <v>201</v>
      </c>
      <c r="B47" s="15"/>
      <c r="C47" s="16">
        <v>0</v>
      </c>
    </row>
    <row r="48" spans="1:3" ht="12.75">
      <c r="A48" s="57" t="s">
        <v>202</v>
      </c>
      <c r="B48" s="15">
        <f>-1727089</f>
        <v>-1727089</v>
      </c>
      <c r="C48" s="16">
        <v>-3954338</v>
      </c>
    </row>
    <row r="49" spans="1:3" ht="12.75">
      <c r="A49" s="57" t="s">
        <v>203</v>
      </c>
      <c r="B49" s="15">
        <f>115316</f>
        <v>115316</v>
      </c>
      <c r="C49" s="16">
        <v>145089</v>
      </c>
    </row>
    <row r="50" spans="1:3" ht="12.75">
      <c r="A50" s="57" t="s">
        <v>204</v>
      </c>
      <c r="B50" s="15">
        <f>82659</f>
        <v>82659</v>
      </c>
      <c r="C50" s="16">
        <v>-69709</v>
      </c>
    </row>
    <row r="51" spans="1:3" ht="12.75">
      <c r="A51" s="57" t="s">
        <v>205</v>
      </c>
      <c r="B51" s="15">
        <f>-262336</f>
        <v>-262336</v>
      </c>
      <c r="C51" s="16">
        <v>0</v>
      </c>
    </row>
    <row r="52" spans="1:3" ht="12.75">
      <c r="A52" s="59" t="s">
        <v>206</v>
      </c>
      <c r="B52" s="28">
        <f>ROUND(SUM(B43:B51),0)</f>
        <v>-25640270</v>
      </c>
      <c r="C52" s="29">
        <f>ROUND(SUM(C43:C51),0)</f>
        <v>-81606378</v>
      </c>
    </row>
    <row r="53" spans="1:3" ht="12.75">
      <c r="A53" s="57"/>
      <c r="B53" s="15"/>
      <c r="C53" s="16"/>
    </row>
    <row r="54" spans="1:3" ht="12.75">
      <c r="A54" s="59" t="s">
        <v>207</v>
      </c>
      <c r="B54" s="15"/>
      <c r="C54" s="16"/>
    </row>
    <row r="55" spans="1:3" ht="25.5">
      <c r="A55" s="69" t="s">
        <v>208</v>
      </c>
      <c r="B55" s="15">
        <f>-7985220</f>
        <v>-7985220</v>
      </c>
      <c r="C55" s="16">
        <v>-4116053</v>
      </c>
    </row>
    <row r="56" spans="1:3" ht="12.75">
      <c r="A56" s="57" t="s">
        <v>209</v>
      </c>
      <c r="B56" s="15">
        <f>-81260</f>
        <v>-81260</v>
      </c>
      <c r="C56" s="16">
        <v>0</v>
      </c>
    </row>
    <row r="57" spans="1:3" ht="12.75">
      <c r="A57" s="57" t="s">
        <v>210</v>
      </c>
      <c r="B57" s="15">
        <v>0</v>
      </c>
      <c r="C57" s="16">
        <v>230600</v>
      </c>
    </row>
    <row r="58" spans="1:3" ht="12.75">
      <c r="A58" s="57" t="s">
        <v>211</v>
      </c>
      <c r="B58" s="15">
        <f>2927428</f>
        <v>2927428</v>
      </c>
      <c r="C58" s="16">
        <v>43563146</v>
      </c>
    </row>
    <row r="59" spans="1:3" ht="12.75">
      <c r="A59" s="57" t="s">
        <v>212</v>
      </c>
      <c r="B59" s="15">
        <f>-6393187</f>
        <v>-6393187</v>
      </c>
      <c r="C59" s="16">
        <v>-1483420</v>
      </c>
    </row>
    <row r="60" spans="1:3" ht="12.75">
      <c r="A60" s="57" t="s">
        <v>213</v>
      </c>
      <c r="B60" s="15">
        <f>4100000</f>
        <v>4100000</v>
      </c>
      <c r="C60" s="16">
        <v>2748272</v>
      </c>
    </row>
    <row r="61" spans="1:3" ht="12.75">
      <c r="A61" s="57" t="s">
        <v>203</v>
      </c>
      <c r="B61" s="15">
        <f>160632</f>
        <v>160632</v>
      </c>
      <c r="C61" s="16">
        <v>0</v>
      </c>
    </row>
    <row r="62" spans="1:3" ht="12.75">
      <c r="A62" s="59" t="s">
        <v>214</v>
      </c>
      <c r="B62" s="28">
        <f>ROUND(SUM(B55:B61),0)</f>
        <v>-7271607</v>
      </c>
      <c r="C62" s="29">
        <f>ROUND(SUM(C55:C61),0)</f>
        <v>40942545</v>
      </c>
    </row>
    <row r="63" spans="1:3" ht="12.75">
      <c r="A63" s="57"/>
      <c r="B63" s="15"/>
      <c r="C63" s="16"/>
    </row>
    <row r="64" spans="1:3" ht="12.75">
      <c r="A64" s="59" t="s">
        <v>215</v>
      </c>
      <c r="B64" s="15"/>
      <c r="C64" s="16"/>
    </row>
    <row r="65" spans="1:3" ht="12.75">
      <c r="A65" s="57" t="s">
        <v>216</v>
      </c>
      <c r="B65" s="15">
        <f>2451</f>
        <v>2451</v>
      </c>
      <c r="C65" s="16">
        <v>0</v>
      </c>
    </row>
    <row r="66" spans="1:3" ht="12.75">
      <c r="A66" s="57" t="s">
        <v>217</v>
      </c>
      <c r="B66" s="15">
        <v>0</v>
      </c>
      <c r="C66" s="16">
        <v>-1087080</v>
      </c>
    </row>
    <row r="67" spans="1:3" ht="12.75">
      <c r="A67" s="57" t="s">
        <v>218</v>
      </c>
      <c r="B67" s="15">
        <v>9000000</v>
      </c>
      <c r="C67" s="16">
        <v>49060655</v>
      </c>
    </row>
    <row r="68" spans="1:3" ht="12.75">
      <c r="A68" s="57" t="s">
        <v>219</v>
      </c>
      <c r="B68" s="15">
        <f>-300000</f>
        <v>-300000</v>
      </c>
      <c r="C68" s="16">
        <v>-1050000</v>
      </c>
    </row>
    <row r="69" spans="1:3" ht="25.5">
      <c r="A69" s="69" t="s">
        <v>220</v>
      </c>
      <c r="B69" s="15">
        <f>-1128765</f>
        <v>-1128765</v>
      </c>
      <c r="C69" s="16">
        <v>-1334146</v>
      </c>
    </row>
    <row r="70" spans="1:3" ht="12.75">
      <c r="A70" s="59" t="s">
        <v>221</v>
      </c>
      <c r="B70" s="28">
        <f>ROUND(SUM(B65:B69),0)</f>
        <v>7573686</v>
      </c>
      <c r="C70" s="29">
        <f>ROUND(SUM(C65:C69),0)</f>
        <v>45589429</v>
      </c>
    </row>
    <row r="71" spans="1:3" ht="12.75">
      <c r="A71" s="57"/>
      <c r="B71" s="15"/>
      <c r="C71" s="16"/>
    </row>
    <row r="72" spans="1:3" ht="12.75">
      <c r="A72" s="59" t="s">
        <v>222</v>
      </c>
      <c r="B72" s="28">
        <f>ROUND(B70+B62+B52,0)</f>
        <v>-25338191</v>
      </c>
      <c r="C72" s="29">
        <f>ROUND(C70+C62+C52,0)</f>
        <v>4925596</v>
      </c>
    </row>
    <row r="73" spans="1:3" ht="12.75">
      <c r="A73" s="59" t="s">
        <v>223</v>
      </c>
      <c r="B73" s="28"/>
      <c r="C73" s="29"/>
    </row>
    <row r="74" spans="1:3" ht="12.75">
      <c r="A74" s="57"/>
      <c r="B74" s="15"/>
      <c r="C74" s="16"/>
    </row>
    <row r="75" spans="1:3" ht="12.75">
      <c r="A75" s="59" t="s">
        <v>224</v>
      </c>
      <c r="B75" s="28">
        <f>9460641</f>
        <v>9460641</v>
      </c>
      <c r="C75" s="29">
        <f>B78</f>
        <v>-15877550</v>
      </c>
    </row>
    <row r="76" spans="1:3" ht="12.75">
      <c r="A76" s="59" t="s">
        <v>225</v>
      </c>
      <c r="B76" s="28"/>
      <c r="C76" s="29"/>
    </row>
    <row r="77" spans="1:3" ht="12.75">
      <c r="A77" s="57"/>
      <c r="B77" s="15"/>
      <c r="C77" s="16"/>
    </row>
    <row r="78" spans="1:3" ht="12.75">
      <c r="A78" s="59" t="s">
        <v>226</v>
      </c>
      <c r="B78" s="28">
        <f>ROUND(B72+B75,0)</f>
        <v>-15877550</v>
      </c>
      <c r="C78" s="29">
        <f>ROUND(C72+C75,0)</f>
        <v>-10951954</v>
      </c>
    </row>
    <row r="79" spans="1:3" ht="12.75">
      <c r="A79" s="60" t="s">
        <v>227</v>
      </c>
      <c r="B79" s="61"/>
      <c r="C79" s="62"/>
    </row>
    <row r="83" spans="1:3" ht="12.75">
      <c r="A83" s="53" t="s">
        <v>102</v>
      </c>
      <c r="B83" s="54"/>
      <c r="C83" s="53" t="s">
        <v>103</v>
      </c>
    </row>
    <row r="84" spans="1:3" ht="12.75">
      <c r="A84" s="55"/>
      <c r="B84" s="54"/>
      <c r="C84" s="55"/>
    </row>
    <row r="85" spans="1:3" ht="12.75">
      <c r="A85" s="55" t="s">
        <v>104</v>
      </c>
      <c r="B85" s="54"/>
      <c r="C85" s="55" t="s">
        <v>255</v>
      </c>
    </row>
    <row r="86" spans="1:3" ht="12.75">
      <c r="A86" s="55"/>
      <c r="B86" s="54"/>
      <c r="C86" s="55"/>
    </row>
    <row r="87" spans="1:3" ht="12.75">
      <c r="A87" s="55" t="s">
        <v>253</v>
      </c>
      <c r="B87" s="54"/>
      <c r="C87" s="55" t="s">
        <v>254</v>
      </c>
    </row>
    <row r="88" spans="1:3" ht="12.75">
      <c r="A88" s="99" t="s">
        <v>271</v>
      </c>
      <c r="B88" s="100"/>
      <c r="C88" s="99" t="s">
        <v>272</v>
      </c>
    </row>
    <row r="89" spans="1:3" ht="12.75">
      <c r="A89" s="55"/>
      <c r="B89" s="54"/>
      <c r="C89" s="55"/>
    </row>
    <row r="90" spans="1:3" ht="12.75">
      <c r="A90" s="55" t="s">
        <v>105</v>
      </c>
      <c r="B90" s="54"/>
      <c r="C90" s="55" t="s">
        <v>106</v>
      </c>
    </row>
  </sheetData>
  <mergeCells count="3">
    <mergeCell ref="A11:C11"/>
    <mergeCell ref="A12:C12"/>
    <mergeCell ref="B16:C1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26">
      <selection activeCell="F45" sqref="F45"/>
    </sheetView>
  </sheetViews>
  <sheetFormatPr defaultColWidth="9.140625" defaultRowHeight="12.75"/>
  <cols>
    <col min="1" max="1" width="61.421875" style="46" bestFit="1" customWidth="1"/>
    <col min="2" max="2" width="12.28125" style="46" customWidth="1"/>
    <col min="3" max="4" width="12.00390625" style="46" bestFit="1" customWidth="1"/>
    <col min="5" max="5" width="12.57421875" style="46" bestFit="1" customWidth="1"/>
    <col min="6" max="6" width="11.8515625" style="46" customWidth="1"/>
    <col min="7" max="8" width="11.00390625" style="47" bestFit="1" customWidth="1"/>
    <col min="9" max="9" width="14.140625" style="47" customWidth="1"/>
    <col min="10" max="10" width="12.00390625" style="46" bestFit="1" customWidth="1"/>
    <col min="11" max="16384" width="9.140625" style="46" customWidth="1"/>
  </cols>
  <sheetData>
    <row r="1" ht="12.75">
      <c r="A1" s="1" t="s">
        <v>245</v>
      </c>
    </row>
    <row r="2" ht="12.75">
      <c r="A2" s="1" t="s">
        <v>246</v>
      </c>
    </row>
    <row r="3" ht="12.75">
      <c r="A3" s="1" t="s">
        <v>247</v>
      </c>
    </row>
    <row r="4" ht="12.75">
      <c r="A4" s="1"/>
    </row>
    <row r="5" ht="12.75">
      <c r="A5" s="1" t="s">
        <v>248</v>
      </c>
    </row>
    <row r="6" ht="12.75">
      <c r="A6" s="1" t="s">
        <v>249</v>
      </c>
    </row>
    <row r="7" ht="12.75">
      <c r="A7" s="1" t="s">
        <v>250</v>
      </c>
    </row>
    <row r="8" ht="12.75">
      <c r="A8" s="1" t="s">
        <v>251</v>
      </c>
    </row>
    <row r="9" ht="12.75">
      <c r="A9" s="1" t="s">
        <v>252</v>
      </c>
    </row>
    <row r="11" spans="1:9" ht="15.75">
      <c r="A11" s="110" t="s">
        <v>262</v>
      </c>
      <c r="B11" s="110"/>
      <c r="C11" s="110"/>
      <c r="D11" s="110"/>
      <c r="E11" s="110"/>
      <c r="F11" s="110"/>
      <c r="G11" s="110"/>
      <c r="H11" s="110"/>
      <c r="I11" s="110"/>
    </row>
    <row r="12" spans="1:9" ht="15.75">
      <c r="A12" s="110" t="s">
        <v>263</v>
      </c>
      <c r="B12" s="110"/>
      <c r="C12" s="110"/>
      <c r="D12" s="110"/>
      <c r="E12" s="110"/>
      <c r="F12" s="110"/>
      <c r="G12" s="110"/>
      <c r="H12" s="110"/>
      <c r="I12" s="110"/>
    </row>
    <row r="14" ht="12.75">
      <c r="I14" s="4" t="s">
        <v>2</v>
      </c>
    </row>
    <row r="15" ht="12">
      <c r="A15" s="48"/>
    </row>
    <row r="16" spans="1:9" s="49" customFormat="1" ht="38.25">
      <c r="A16" s="70" t="s">
        <v>228</v>
      </c>
      <c r="B16" s="71" t="s">
        <v>229</v>
      </c>
      <c r="C16" s="71" t="s">
        <v>230</v>
      </c>
      <c r="D16" s="71" t="s">
        <v>264</v>
      </c>
      <c r="E16" s="89" t="s">
        <v>231</v>
      </c>
      <c r="F16" s="70" t="s">
        <v>232</v>
      </c>
      <c r="G16" s="72" t="s">
        <v>230</v>
      </c>
      <c r="H16" s="72" t="s">
        <v>264</v>
      </c>
      <c r="I16" s="73" t="s">
        <v>233</v>
      </c>
    </row>
    <row r="17" spans="1:9" s="49" customFormat="1" ht="12.75">
      <c r="A17" s="88" t="s">
        <v>261</v>
      </c>
      <c r="B17" s="86">
        <v>1</v>
      </c>
      <c r="C17" s="86">
        <v>2</v>
      </c>
      <c r="D17" s="86">
        <v>3</v>
      </c>
      <c r="E17" s="90">
        <v>4</v>
      </c>
      <c r="F17" s="88">
        <v>5</v>
      </c>
      <c r="G17" s="87">
        <v>6</v>
      </c>
      <c r="H17" s="87">
        <v>7</v>
      </c>
      <c r="I17" s="98">
        <v>8</v>
      </c>
    </row>
    <row r="18" spans="1:9" s="49" customFormat="1" ht="12.75">
      <c r="A18" s="82"/>
      <c r="B18" s="83"/>
      <c r="C18" s="83"/>
      <c r="D18" s="83"/>
      <c r="E18" s="91"/>
      <c r="F18" s="82"/>
      <c r="G18" s="84"/>
      <c r="H18" s="84"/>
      <c r="I18" s="85"/>
    </row>
    <row r="19" spans="1:9" ht="12.75">
      <c r="A19" s="74"/>
      <c r="B19" s="15"/>
      <c r="C19" s="15"/>
      <c r="D19" s="15"/>
      <c r="E19" s="92"/>
      <c r="F19" s="95"/>
      <c r="G19" s="15"/>
      <c r="H19" s="15"/>
      <c r="I19" s="16"/>
    </row>
    <row r="20" spans="1:9" ht="12.75">
      <c r="A20" s="75" t="s">
        <v>234</v>
      </c>
      <c r="B20" s="76">
        <v>6882286</v>
      </c>
      <c r="C20" s="76">
        <v>2544654</v>
      </c>
      <c r="D20" s="76">
        <v>0</v>
      </c>
      <c r="E20" s="93">
        <v>9426940</v>
      </c>
      <c r="F20" s="95">
        <f>E20</f>
        <v>9426940</v>
      </c>
      <c r="G20" s="15">
        <v>0</v>
      </c>
      <c r="H20" s="15">
        <v>0</v>
      </c>
      <c r="I20" s="16">
        <f>ROUND(SUM(F20:H20),0)</f>
        <v>9426940</v>
      </c>
    </row>
    <row r="21" spans="1:9" ht="12.75">
      <c r="A21" s="74"/>
      <c r="B21" s="76"/>
      <c r="C21" s="76"/>
      <c r="D21" s="76"/>
      <c r="E21" s="93"/>
      <c r="F21" s="95"/>
      <c r="G21" s="15"/>
      <c r="H21" s="15"/>
      <c r="I21" s="16"/>
    </row>
    <row r="22" spans="1:9" ht="12.75">
      <c r="A22" s="75" t="s">
        <v>235</v>
      </c>
      <c r="B22" s="76">
        <v>68993137</v>
      </c>
      <c r="C22" s="76">
        <v>55776250</v>
      </c>
      <c r="D22" s="76">
        <v>1627036</v>
      </c>
      <c r="E22" s="93">
        <v>123142351</v>
      </c>
      <c r="F22" s="95">
        <f>E22</f>
        <v>123142351</v>
      </c>
      <c r="G22" s="15">
        <v>0</v>
      </c>
      <c r="H22" s="15">
        <f>20178326</f>
        <v>20178326</v>
      </c>
      <c r="I22" s="16">
        <f>ROUND(F22+G22-H22,0)</f>
        <v>102964025</v>
      </c>
    </row>
    <row r="23" spans="1:9" ht="12.75">
      <c r="A23" s="74"/>
      <c r="B23" s="76"/>
      <c r="C23" s="76"/>
      <c r="D23" s="76"/>
      <c r="E23" s="93"/>
      <c r="F23" s="95"/>
      <c r="G23" s="15"/>
      <c r="H23" s="15"/>
      <c r="I23" s="16"/>
    </row>
    <row r="24" spans="1:9" ht="12.75">
      <c r="A24" s="75" t="s">
        <v>236</v>
      </c>
      <c r="B24" s="76">
        <v>1376457</v>
      </c>
      <c r="C24" s="76">
        <v>0</v>
      </c>
      <c r="D24" s="76">
        <v>0</v>
      </c>
      <c r="E24" s="93">
        <v>1376457</v>
      </c>
      <c r="F24" s="95">
        <f>E24</f>
        <v>1376457</v>
      </c>
      <c r="G24" s="15">
        <v>215764</v>
      </c>
      <c r="H24" s="15">
        <v>0</v>
      </c>
      <c r="I24" s="16">
        <f>ROUND(F24+G24-H24,0)</f>
        <v>1592221</v>
      </c>
    </row>
    <row r="25" spans="1:9" ht="12.75">
      <c r="A25" s="74"/>
      <c r="B25" s="76"/>
      <c r="C25" s="76"/>
      <c r="D25" s="76"/>
      <c r="E25" s="93"/>
      <c r="F25" s="95"/>
      <c r="G25" s="15"/>
      <c r="H25" s="15"/>
      <c r="I25" s="16"/>
    </row>
    <row r="26" spans="1:11" ht="12.75">
      <c r="A26" s="75" t="s">
        <v>237</v>
      </c>
      <c r="B26" s="76">
        <v>2944592</v>
      </c>
      <c r="C26" s="76">
        <v>1627036</v>
      </c>
      <c r="D26" s="76">
        <v>0</v>
      </c>
      <c r="E26" s="93">
        <v>4571628</v>
      </c>
      <c r="F26" s="95">
        <f>E26</f>
        <v>4571628</v>
      </c>
      <c r="G26" s="15">
        <f>20178326</f>
        <v>20178326</v>
      </c>
      <c r="H26" s="15">
        <v>0</v>
      </c>
      <c r="I26" s="16">
        <f>ROUND(F26+G26-H26,0)</f>
        <v>24749954</v>
      </c>
      <c r="J26" s="47"/>
      <c r="K26" s="51"/>
    </row>
    <row r="27" spans="1:9" ht="12.75">
      <c r="A27" s="74"/>
      <c r="B27" s="76"/>
      <c r="C27" s="76"/>
      <c r="D27" s="76"/>
      <c r="E27" s="93"/>
      <c r="F27" s="95"/>
      <c r="G27" s="15"/>
      <c r="H27" s="15"/>
      <c r="I27" s="16"/>
    </row>
    <row r="28" spans="1:9" ht="12.75">
      <c r="A28" s="75" t="s">
        <v>238</v>
      </c>
      <c r="B28" s="76">
        <v>716399</v>
      </c>
      <c r="C28" s="76">
        <v>0</v>
      </c>
      <c r="D28" s="76">
        <v>0</v>
      </c>
      <c r="E28" s="93">
        <v>716399</v>
      </c>
      <c r="F28" s="95">
        <f>E28</f>
        <v>716399</v>
      </c>
      <c r="G28" s="15">
        <v>0</v>
      </c>
      <c r="H28" s="15">
        <v>0</v>
      </c>
      <c r="I28" s="16">
        <f>ROUND(F28+G28-H28,0)</f>
        <v>716399</v>
      </c>
    </row>
    <row r="29" spans="1:9" ht="12.75">
      <c r="A29" s="74"/>
      <c r="B29" s="76"/>
      <c r="C29" s="76"/>
      <c r="D29" s="76"/>
      <c r="E29" s="93"/>
      <c r="F29" s="95"/>
      <c r="G29" s="15"/>
      <c r="H29" s="15"/>
      <c r="I29" s="16"/>
    </row>
    <row r="30" spans="1:9" ht="12.75">
      <c r="A30" s="75" t="s">
        <v>239</v>
      </c>
      <c r="B30" s="15"/>
      <c r="C30" s="15"/>
      <c r="D30" s="15"/>
      <c r="E30" s="92"/>
      <c r="F30" s="95"/>
      <c r="G30" s="15"/>
      <c r="H30" s="15"/>
      <c r="I30" s="16"/>
    </row>
    <row r="31" spans="1:9" ht="12.75">
      <c r="A31" s="77" t="s">
        <v>240</v>
      </c>
      <c r="B31" s="76"/>
      <c r="C31" s="76"/>
      <c r="D31" s="76"/>
      <c r="E31" s="93"/>
      <c r="F31" s="95"/>
      <c r="G31" s="15"/>
      <c r="H31" s="15"/>
      <c r="I31" s="16"/>
    </row>
    <row r="32" spans="1:9" ht="12.75">
      <c r="A32" s="77" t="s">
        <v>241</v>
      </c>
      <c r="B32" s="76">
        <v>172639362</v>
      </c>
      <c r="C32" s="15">
        <v>0</v>
      </c>
      <c r="D32" s="76">
        <v>135789211</v>
      </c>
      <c r="E32" s="93">
        <v>36850151</v>
      </c>
      <c r="F32" s="95">
        <f>E32</f>
        <v>36850151</v>
      </c>
      <c r="G32" s="15">
        <f>58958245</f>
        <v>58958245</v>
      </c>
      <c r="H32" s="15">
        <v>0</v>
      </c>
      <c r="I32" s="16">
        <f>ROUND(F32+G32-H32,0)</f>
        <v>95808396</v>
      </c>
    </row>
    <row r="33" spans="1:9" ht="12.75">
      <c r="A33" s="74"/>
      <c r="B33" s="15"/>
      <c r="C33" s="15"/>
      <c r="D33" s="15"/>
      <c r="E33" s="92"/>
      <c r="F33" s="95"/>
      <c r="G33" s="15"/>
      <c r="H33" s="15"/>
      <c r="I33" s="16"/>
    </row>
    <row r="34" spans="1:9" ht="12.75">
      <c r="A34" s="75" t="s">
        <v>242</v>
      </c>
      <c r="B34" s="15"/>
      <c r="C34" s="15"/>
      <c r="D34" s="15"/>
      <c r="E34" s="92"/>
      <c r="F34" s="95"/>
      <c r="G34" s="15"/>
      <c r="H34" s="15"/>
      <c r="I34" s="16"/>
    </row>
    <row r="35" spans="1:9" ht="12.75">
      <c r="A35" s="77" t="s">
        <v>240</v>
      </c>
      <c r="B35" s="76">
        <v>137165668</v>
      </c>
      <c r="C35" s="76"/>
      <c r="D35" s="76">
        <v>137165668</v>
      </c>
      <c r="E35" s="93"/>
      <c r="F35" s="95"/>
      <c r="G35" s="15">
        <f>4315276</f>
        <v>4315276</v>
      </c>
      <c r="H35" s="15"/>
      <c r="I35" s="16">
        <f>ROUND(F35+G35-H35,0)</f>
        <v>4315276</v>
      </c>
    </row>
    <row r="36" spans="1:9" ht="12.75">
      <c r="A36" s="77" t="s">
        <v>241</v>
      </c>
      <c r="B36" s="76"/>
      <c r="C36" s="76">
        <v>58958245</v>
      </c>
      <c r="D36" s="76"/>
      <c r="E36" s="93">
        <v>58958245</v>
      </c>
      <c r="F36" s="95">
        <f>E36</f>
        <v>58958245</v>
      </c>
      <c r="G36" s="15"/>
      <c r="H36" s="15">
        <f>58958245</f>
        <v>58958245</v>
      </c>
      <c r="I36" s="16">
        <f>ROUND(F36+G36-H36,0)</f>
        <v>0</v>
      </c>
    </row>
    <row r="37" spans="1:9" ht="12.75">
      <c r="A37" s="77"/>
      <c r="B37" s="76"/>
      <c r="C37" s="76"/>
      <c r="D37" s="76"/>
      <c r="E37" s="93"/>
      <c r="F37" s="95"/>
      <c r="G37" s="15"/>
      <c r="H37" s="15"/>
      <c r="I37" s="16"/>
    </row>
    <row r="38" spans="1:9" ht="12.75">
      <c r="A38" s="75" t="s">
        <v>243</v>
      </c>
      <c r="B38" s="76">
        <v>1376457</v>
      </c>
      <c r="C38" s="76">
        <v>0</v>
      </c>
      <c r="D38" s="76">
        <v>1376457</v>
      </c>
      <c r="E38" s="93">
        <v>0</v>
      </c>
      <c r="F38" s="95">
        <v>0</v>
      </c>
      <c r="G38" s="15">
        <f>215764</f>
        <v>215764</v>
      </c>
      <c r="H38" s="15"/>
      <c r="I38" s="16">
        <f>ROUND(F38+G38-H38,0)</f>
        <v>215764</v>
      </c>
    </row>
    <row r="39" spans="1:9" ht="12.75">
      <c r="A39" s="74"/>
      <c r="B39" s="15"/>
      <c r="C39" s="15"/>
      <c r="D39" s="15"/>
      <c r="E39" s="92"/>
      <c r="F39" s="95"/>
      <c r="G39" s="15"/>
      <c r="H39" s="15"/>
      <c r="I39" s="16"/>
    </row>
    <row r="40" spans="1:9" s="50" customFormat="1" ht="12.75">
      <c r="A40" s="78" t="s">
        <v>244</v>
      </c>
      <c r="B40" s="79">
        <v>44062720</v>
      </c>
      <c r="C40" s="79">
        <v>136778906</v>
      </c>
      <c r="D40" s="79">
        <v>137416247</v>
      </c>
      <c r="E40" s="94">
        <v>43425379</v>
      </c>
      <c r="F40" s="96">
        <f>E40</f>
        <v>43425379</v>
      </c>
      <c r="G40" s="80">
        <f>G24+G26+G32+G35-G38</f>
        <v>83451847</v>
      </c>
      <c r="H40" s="80">
        <f>H22+H36+H38</f>
        <v>79136571</v>
      </c>
      <c r="I40" s="81">
        <f>ROUND(F40+G40-H40,0)</f>
        <v>47740655</v>
      </c>
    </row>
    <row r="42" spans="3:6" ht="12">
      <c r="C42" s="51"/>
      <c r="E42" s="51"/>
      <c r="F42" s="51"/>
    </row>
    <row r="43" spans="1:8" ht="12.75">
      <c r="A43" s="53" t="s">
        <v>102</v>
      </c>
      <c r="B43" s="54"/>
      <c r="H43" s="53" t="s">
        <v>103</v>
      </c>
    </row>
    <row r="44" spans="1:8" ht="12.75">
      <c r="A44" s="55"/>
      <c r="B44" s="54"/>
      <c r="H44" s="55"/>
    </row>
    <row r="45" spans="1:8" ht="12.75">
      <c r="A45" s="55" t="s">
        <v>104</v>
      </c>
      <c r="B45" s="54"/>
      <c r="H45" s="55" t="s">
        <v>255</v>
      </c>
    </row>
    <row r="46" spans="1:8" ht="12.75">
      <c r="A46" s="55"/>
      <c r="B46" s="54"/>
      <c r="H46" s="55"/>
    </row>
    <row r="47" spans="1:8" ht="12.75">
      <c r="A47" s="55" t="s">
        <v>253</v>
      </c>
      <c r="B47" s="54"/>
      <c r="H47" s="55" t="s">
        <v>254</v>
      </c>
    </row>
    <row r="48" spans="1:8" ht="12.75">
      <c r="A48" s="99" t="s">
        <v>271</v>
      </c>
      <c r="B48" s="100"/>
      <c r="H48" s="99" t="s">
        <v>272</v>
      </c>
    </row>
    <row r="49" spans="1:8" ht="12.75">
      <c r="A49" s="55"/>
      <c r="B49" s="54"/>
      <c r="H49" s="55"/>
    </row>
    <row r="50" spans="1:8" ht="12.75">
      <c r="A50" s="55" t="s">
        <v>105</v>
      </c>
      <c r="B50" s="54"/>
      <c r="H50" s="55" t="s">
        <v>106</v>
      </c>
    </row>
  </sheetData>
  <mergeCells count="2">
    <mergeCell ref="A11:I11"/>
    <mergeCell ref="A12:I12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cdoroghy</cp:lastModifiedBy>
  <cp:lastPrinted>2008-04-24T08:28:24Z</cp:lastPrinted>
  <dcterms:created xsi:type="dcterms:W3CDTF">2008-04-23T13:51:25Z</dcterms:created>
  <dcterms:modified xsi:type="dcterms:W3CDTF">2008-04-24T13:01:48Z</dcterms:modified>
  <cp:category/>
  <cp:version/>
  <cp:contentType/>
  <cp:contentStatus/>
</cp:coreProperties>
</file>