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025" windowHeight="8445" firstSheet="1" activeTab="3"/>
  </bookViews>
  <sheets>
    <sheet name="ACTIVE,DATORII,CAPITALURI" sheetId="1" r:id="rId1"/>
    <sheet name="CONT PROFIT SI PIERDERE" sheetId="2" r:id="rId2"/>
    <sheet name="DATE INFORMATIVE" sheetId="3" r:id="rId3"/>
    <sheet name="Indicatori" sheetId="4" r:id="rId4"/>
  </sheets>
  <definedNames>
    <definedName name="_xlnm.Print_Area" localSheetId="2">'DATE INFORMATIVE'!$A$1:$F$134</definedName>
  </definedNames>
  <calcPr fullCalcOnLoad="1"/>
</workbook>
</file>

<file path=xl/sharedStrings.xml><?xml version="1.0" encoding="utf-8"?>
<sst xmlns="http://schemas.openxmlformats.org/spreadsheetml/2006/main" count="407" uniqueCount="315">
  <si>
    <t>Judetul:  Caras-Severin</t>
  </si>
  <si>
    <t>Numarul din Registrul Comertului:   J/11/4/12.02.1991</t>
  </si>
  <si>
    <t>Nr. Rd.</t>
  </si>
  <si>
    <t>Sold la:</t>
  </si>
  <si>
    <t>A</t>
  </si>
  <si>
    <t>B</t>
  </si>
  <si>
    <t>I. IMOBILIZĂRI NECORPORALE</t>
  </si>
  <si>
    <t xml:space="preserve">TOTAL: (rd. 01 la 05)                            </t>
  </si>
  <si>
    <t>II. IMOBILIZĂRI CORPORALE</t>
  </si>
  <si>
    <t xml:space="preserve">TOTAL: (rd. 07 la 10)                            </t>
  </si>
  <si>
    <t>III. IMOBILIZĂRI FINANCIARE</t>
  </si>
  <si>
    <t>I. STOCURI</t>
  </si>
  <si>
    <t>II. CREANŢE</t>
  </si>
  <si>
    <t>III. INVESTIŢII FINANCIARE PE TERMEN SCURT</t>
  </si>
  <si>
    <t xml:space="preserve">Patrimoniul public   (ct.1016)                  </t>
  </si>
  <si>
    <r>
      <t xml:space="preserve">Venituri din vanzarea marfurilor  </t>
    </r>
    <r>
      <rPr>
        <sz val="8"/>
        <rFont val="Arial"/>
        <family val="2"/>
      </rPr>
      <t xml:space="preserve">(ct.707)           </t>
    </r>
  </si>
  <si>
    <t xml:space="preserve">                                                                Sold D</t>
  </si>
  <si>
    <r>
      <t xml:space="preserve">Alte venituri din exploatare  </t>
    </r>
    <r>
      <rPr>
        <sz val="8"/>
        <rFont val="Arial"/>
        <family val="2"/>
      </rPr>
      <t>(ct.758+7417)</t>
    </r>
  </si>
  <si>
    <r>
      <t xml:space="preserve">Alte cheltuieli materiale  </t>
    </r>
    <r>
      <rPr>
        <sz val="8"/>
        <rFont val="Arial"/>
        <family val="2"/>
      </rPr>
      <t>(ct.603+604+ 606+ 608)</t>
    </r>
  </si>
  <si>
    <r>
      <t xml:space="preserve">Venituri din dobanzi  </t>
    </r>
    <r>
      <rPr>
        <sz val="8"/>
        <rFont val="Arial"/>
        <family val="2"/>
      </rPr>
      <t xml:space="preserve"> (ct.766)                </t>
    </r>
  </si>
  <si>
    <r>
      <t xml:space="preserve">Cheltuieli privind dobanzile </t>
    </r>
    <r>
      <rPr>
        <sz val="8"/>
        <rFont val="Arial"/>
        <family val="2"/>
      </rPr>
      <t xml:space="preserve">(ct.666-7418)      </t>
    </r>
  </si>
  <si>
    <r>
      <t xml:space="preserve">Venituri extraordinare </t>
    </r>
    <r>
      <rPr>
        <sz val="8"/>
        <rFont val="Arial"/>
        <family val="2"/>
      </rPr>
      <t>(ct.771)</t>
    </r>
  </si>
  <si>
    <r>
      <t xml:space="preserve">Cheltuieli extraordinare   </t>
    </r>
    <r>
      <rPr>
        <sz val="8"/>
        <rFont val="Arial"/>
        <family val="2"/>
      </rPr>
      <t xml:space="preserve">(ct.671) </t>
    </r>
    <r>
      <rPr>
        <sz val="10"/>
        <rFont val="Arial"/>
        <family val="0"/>
      </rPr>
      <t xml:space="preserve">               </t>
    </r>
  </si>
  <si>
    <t>CONTUL DE PROFIT SI PIERDERE</t>
  </si>
  <si>
    <t>Indicator</t>
  </si>
  <si>
    <t>Mod de calcul</t>
  </si>
  <si>
    <t>1. Lichiditatea curenta</t>
  </si>
  <si>
    <t>1=2/3</t>
  </si>
  <si>
    <t xml:space="preserve">    2. Active curente (RON)</t>
  </si>
  <si>
    <t xml:space="preserve">    3. Datorii curente (RON)</t>
  </si>
  <si>
    <t>4=5/6</t>
  </si>
  <si>
    <t xml:space="preserve">    5. Capital imprumutat (RON)</t>
  </si>
  <si>
    <t xml:space="preserve">    6. Capital angajat (RON)</t>
  </si>
  <si>
    <t xml:space="preserve">    8. Sold mediu creante comerciale (RON)</t>
  </si>
  <si>
    <t>8</t>
  </si>
  <si>
    <t xml:space="preserve">    9. Cifra de afaceri (RON)</t>
  </si>
  <si>
    <t>9</t>
  </si>
  <si>
    <t xml:space="preserve">    11. Active imobilizate (RON)</t>
  </si>
  <si>
    <t>11</t>
  </si>
  <si>
    <t xml:space="preserve">    12. Cifra de afaceri (RON)</t>
  </si>
  <si>
    <t>12</t>
  </si>
  <si>
    <t>Capital privat strain</t>
  </si>
  <si>
    <t>Unitatea :  U.C.M. Resita S.A.</t>
  </si>
  <si>
    <t>Localitatea:  RESITA, str. Golului, nr. 1</t>
  </si>
  <si>
    <t>Telefon:  0255/ 217111</t>
  </si>
  <si>
    <t>Forma de proprietate: 34-Societati comerciale pe actiuni</t>
  </si>
  <si>
    <t>2. Grad de indatorare</t>
  </si>
  <si>
    <t>3. Viteza de rotatie a debitelor clienti (zile)</t>
  </si>
  <si>
    <t>4. Viteza de rotatie a activelor imobilizate (zile)</t>
  </si>
  <si>
    <t>Valoare RON</t>
  </si>
  <si>
    <t>A.</t>
  </si>
  <si>
    <t xml:space="preserve"> ACTIVE IMOBILIZATE</t>
  </si>
  <si>
    <t>1. Cheltuieli de constituire (ct.201 - 2801)</t>
  </si>
  <si>
    <t>2. Cheltuieli de dezvoltare (ct.203-2803-2903)</t>
  </si>
  <si>
    <t xml:space="preserve">3. Concesiuni, brevete, licenţe, mărci, etc. (205+208-2805-2808-2905-2908)                                   </t>
  </si>
  <si>
    <t>4. Fond comercial (ct.2071-2807-2907)</t>
  </si>
  <si>
    <t>5. Avansuri şi imobilizări necorporale în curs de executie (ct.233+234-2933)</t>
  </si>
  <si>
    <t>1. Terenuri şi construcţii  (ct.211+212-2811-2812-2911-2912)</t>
  </si>
  <si>
    <t>2. Instalaţii tehnice şi maşini (ct.213-2813-2913)</t>
  </si>
  <si>
    <t>3. Alte instalaţii, utilaje şi mobilier (ct.214-2814-2914)</t>
  </si>
  <si>
    <t xml:space="preserve">4. Avansuri şi imobilizări corporale în curs de executie(ct.231+232-2931)      </t>
  </si>
  <si>
    <t>1. Actiuni detinute la entitatile afiliate (ct261-2961)</t>
  </si>
  <si>
    <t>2. Imprumuturi acordate entitatilor afiliate  (ct.2671+2672-2964)</t>
  </si>
  <si>
    <t>3. Interese de participare   (ct.263-2962)</t>
  </si>
  <si>
    <t xml:space="preserve">4. Imprumuturi acordate entitatilor de care compania este legata in virtutea intereselor de participare (ct.2673+2674-2965)         </t>
  </si>
  <si>
    <t xml:space="preserve">5. Investitii deţinute ca imobilizări  (ct265-2963)                        </t>
  </si>
  <si>
    <t>6. Alte imprumuturi  (ct.2675+2676+2678+2679-2966-2968)</t>
  </si>
  <si>
    <t xml:space="preserve">TOTAL: (rd. 12 la 17)                            </t>
  </si>
  <si>
    <t>ACTIVE IMOBILIZATE - TOTAL  (rd. 6 + 11+18)</t>
  </si>
  <si>
    <t xml:space="preserve">B. </t>
  </si>
  <si>
    <t>ACTIVE CIRCULANTE</t>
  </si>
  <si>
    <t>1. Materii prime şi materiale consumabile  (ct.301+302+303+/-308+351+358+381+/-388-391-392-3951-3958-398)</t>
  </si>
  <si>
    <t>2. Producţia în curs de execuţie (ct.331+332+341+/-348-393-3941-3952)</t>
  </si>
  <si>
    <t>3. Produse finite şi mărfuri   (ct.345+346+/-+354+356+357+361+/-368+371+/-378-3945-3946-3953-3954-3956-3957-396-397-4428)</t>
  </si>
  <si>
    <t>4. Avansuri pentru cumpărări de stocuri (ct.4091)</t>
  </si>
  <si>
    <t xml:space="preserve">TOTAL: (rd. 20 la 23)                            </t>
  </si>
  <si>
    <t>1. Creanţe comerciale   (ct.4092+411+413+418-491)</t>
  </si>
  <si>
    <t>2. Sume de încasat de la entitatile afiliate (ct.451-495)</t>
  </si>
  <si>
    <t>3. Sume de încasat de la entitatile de care compania este legata in virtutea intereselor de participare  (ct.453-495)</t>
  </si>
  <si>
    <t>4. Alte creanţe (ct.425+4282+431+437+4382+441+4424+4428+444+445+446+447+4482+4582+461+473-496+5187)</t>
  </si>
  <si>
    <t>5. Capital subscris şi nevărsat (ct.456-495)</t>
  </si>
  <si>
    <t xml:space="preserve">TOTAL: (rd. 25 la 29)                            </t>
  </si>
  <si>
    <t>1. Actiuni detinute la entitatile afiliate (ct.501-591)</t>
  </si>
  <si>
    <t>2. Alte investiţii  pe termen scurt   (ct.505+506+508-595-596-598+5113+5114)</t>
  </si>
  <si>
    <t xml:space="preserve">TOTAL: (rd. 31 + 32)                            </t>
  </si>
  <si>
    <r>
      <t xml:space="preserve">IV CASA SI CONTURI LA BANCI </t>
    </r>
    <r>
      <rPr>
        <sz val="10"/>
        <rFont val="Arial"/>
        <family val="2"/>
      </rPr>
      <t>(ct.5112+512+531+532+541+542)</t>
    </r>
  </si>
  <si>
    <t>ACTIVE CIRCULANTE - TOTAL  (rd. 24+30+33+34)</t>
  </si>
  <si>
    <t xml:space="preserve">C. </t>
  </si>
  <si>
    <r>
      <t>CHELTUIELI IN AVANS</t>
    </r>
    <r>
      <rPr>
        <sz val="10"/>
        <rFont val="Arial"/>
        <family val="2"/>
      </rPr>
      <t xml:space="preserve"> (ct.471)</t>
    </r>
  </si>
  <si>
    <t>D.</t>
  </si>
  <si>
    <t>DATORII: SUMELE CARE TREBUIE PLĂTITE ÎNTR-O PERIOADĂ DE PANA LA UN AN</t>
  </si>
  <si>
    <t>1. Împrumuturi din emisiunea de obligaţiuni  (ct.161+1681-169)</t>
  </si>
  <si>
    <t>2. Sume datorate instituţiilor de credit  (ct.1621+1622 +1624+1625+1627+1682+5191+5192+5198)</t>
  </si>
  <si>
    <t>3. Avansuri încasate în contul comenzilor (ct.419)</t>
  </si>
  <si>
    <t>4. Datorii comerciale - furnizori   (ct.401+404+408)</t>
  </si>
  <si>
    <t>5. Efecte de comerţ de plătit   (ct.403+405)</t>
  </si>
  <si>
    <t>6. Sume datorate entitatilor afiliate (ct.1661+1685+2691+451)</t>
  </si>
  <si>
    <t>7. Sume datorate entitatilor de care compania este legata in virtutea intereselor de participare (ct.1663+1686+2692+453)</t>
  </si>
  <si>
    <t>8. Alte datorii, inclusiv datoriile fiscale şi datoriile privind asigurările sociale (ct.1623+1626+167+1687+2693 +421+423+424+426+427+4281+431+437+4381+441+4423+4428+444+446+447+4481+455+456+457+4581+462+473+509+5186+5193+5194+5195+5196+5197)</t>
  </si>
  <si>
    <t xml:space="preserve">TOTAL: (rd. 37 la 44)                            </t>
  </si>
  <si>
    <t>E.</t>
  </si>
  <si>
    <t>ACTIVE CIRCULANTE NETE / DATORII CURENTE NETE (rd. 35+36-45-62)</t>
  </si>
  <si>
    <t>F.</t>
  </si>
  <si>
    <t>TOTAL ACTIVE MINUS DATORII CURENTE (rd. 19+46-61)</t>
  </si>
  <si>
    <t>G.</t>
  </si>
  <si>
    <t>DATORII: SUMELE CARE TREBUIE PLĂTITE ÎNTR-O PERIOADĂ MAI MARE DE UN AN</t>
  </si>
  <si>
    <t xml:space="preserve">TOTAL: (rd. 48 la 55)                            </t>
  </si>
  <si>
    <t>H.</t>
  </si>
  <si>
    <t>PROVIZIOANE</t>
  </si>
  <si>
    <t>1. Provizioane pentru pensii şi alte obligaţii similare (ct. 1515)</t>
  </si>
  <si>
    <t>2. Provizioane pentru impozite (ct. 1516)</t>
  </si>
  <si>
    <t>3. Alte provizioane   (ct.1511+1512+1513+1514+1518)</t>
  </si>
  <si>
    <t xml:space="preserve">TOTAL (rd. 57 la 59)                 </t>
  </si>
  <si>
    <t xml:space="preserve">I.                                      </t>
  </si>
  <si>
    <t xml:space="preserve">VENITURI ÎN AVANS (rd. 63+64)                                       </t>
  </si>
  <si>
    <t xml:space="preserve">1. Subventii pentru investitii (ct 131+132+133+134+138) </t>
  </si>
  <si>
    <t>2. Venituri inregistrate in avans (ct. 472)</t>
  </si>
  <si>
    <t>TOTAL (rd. 61+ 62)</t>
  </si>
  <si>
    <t>J.</t>
  </si>
  <si>
    <t>CAPITAL ŞI REZERVE</t>
  </si>
  <si>
    <t>I. CAPITAL</t>
  </si>
  <si>
    <t xml:space="preserve">1. Capital subscris vărsat (ct. 1012)            </t>
  </si>
  <si>
    <t xml:space="preserve">2. Capital subscris nevărsat (ct. 1011)              </t>
  </si>
  <si>
    <t xml:space="preserve">3. Patrimoniul regiei (ct. 1015)                   </t>
  </si>
  <si>
    <t>TOTAL (rd. 64 la 66)</t>
  </si>
  <si>
    <r>
      <t>II. PRIME DE CAPITA</t>
    </r>
    <r>
      <rPr>
        <sz val="10"/>
        <rFont val="Arial"/>
        <family val="2"/>
      </rPr>
      <t>L (ct. 104)</t>
    </r>
  </si>
  <si>
    <r>
      <t xml:space="preserve">III. REZERVE DIN REEVALUARE </t>
    </r>
    <r>
      <rPr>
        <sz val="10"/>
        <rFont val="Arial"/>
        <family val="2"/>
      </rPr>
      <t>(ct. 105)</t>
    </r>
  </si>
  <si>
    <t xml:space="preserve">IV. REZERVE       </t>
  </si>
  <si>
    <t xml:space="preserve">1. Rezerve legale  (ct.1061)                 </t>
  </si>
  <si>
    <t>2. Rezerve statutare sau contractuale  (ct.1063)</t>
  </si>
  <si>
    <t>3. Rezerve reprezentand surplusul realizat din rezerve din reevaluare  (ct.1065)</t>
  </si>
  <si>
    <t>4. Alte rezerve    (ct.1068)</t>
  </si>
  <si>
    <t xml:space="preserve">    Actiuni proprii (ct. 109)</t>
  </si>
  <si>
    <t>TOTAL (rd. 70 la 73 - 74)</t>
  </si>
  <si>
    <r>
      <t xml:space="preserve">V. PROFITUL SAU PIERDEREA REPORTATA  </t>
    </r>
    <r>
      <rPr>
        <sz val="10"/>
        <rFont val="Arial"/>
        <family val="2"/>
      </rPr>
      <t>(ct.117)</t>
    </r>
  </si>
  <si>
    <t xml:space="preserve">      Sold C </t>
  </si>
  <si>
    <t xml:space="preserve">      Sold D </t>
  </si>
  <si>
    <r>
      <t>VI. PROFITUL SAU PIERDEREA  EXERCIŢIULUI FINANCIAR</t>
    </r>
    <r>
      <rPr>
        <sz val="10"/>
        <rFont val="Arial"/>
        <family val="2"/>
      </rPr>
      <t xml:space="preserve">  (ct. 121)</t>
    </r>
  </si>
  <si>
    <t xml:space="preserve">      Sold C</t>
  </si>
  <si>
    <t xml:space="preserve">      Sold D</t>
  </si>
  <si>
    <t>Repartizarea profitului (ct.129)</t>
  </si>
  <si>
    <t>CAPITALURI PROPRII - TOTAL (rd. 67+68+69+75+76-77+78-79-80)</t>
  </si>
  <si>
    <t xml:space="preserve">CAPITALURI TOTAL (rd. 81+82)                        </t>
  </si>
  <si>
    <t>Denumire indicator</t>
  </si>
  <si>
    <t>Nr. rd</t>
  </si>
  <si>
    <r>
      <t xml:space="preserve">Cifra de afaceri neta </t>
    </r>
    <r>
      <rPr>
        <sz val="10"/>
        <rFont val="Arial"/>
        <family val="2"/>
      </rPr>
      <t>(rd. 02 la 05)</t>
    </r>
  </si>
  <si>
    <r>
      <t xml:space="preserve">Productia vanduta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(ct.701+702+703+704 +705+ 706 +708)</t>
    </r>
  </si>
  <si>
    <t>Venituri din dobanzi inregistrate de entitatile al caror obiect principal de activitate il constituie leasingul (ct.766)</t>
  </si>
  <si>
    <r>
      <t xml:space="preserve">Venituri din subventii de exploatare aferente ciferi de afaceri nete </t>
    </r>
    <r>
      <rPr>
        <sz val="8"/>
        <rFont val="Arial"/>
        <family val="2"/>
      </rPr>
      <t>(ct.7411)</t>
    </r>
  </si>
  <si>
    <r>
      <t xml:space="preserve">Variatia stocurilor de produse finite si a productiei in curs de executie </t>
    </r>
    <r>
      <rPr>
        <sz val="8"/>
        <rFont val="Arial"/>
        <family val="2"/>
      </rPr>
      <t>(ct.711)                            Sold C</t>
    </r>
  </si>
  <si>
    <r>
      <t xml:space="preserve">Productia realizata de entitate pentru scopurile sale proprii si capitalizata   </t>
    </r>
    <r>
      <rPr>
        <sz val="8"/>
        <rFont val="Arial"/>
        <family val="2"/>
      </rPr>
      <t>(ct 721+722)</t>
    </r>
  </si>
  <si>
    <r>
      <t xml:space="preserve">VENITURI DIN EXPLOATARE - TOTAL  </t>
    </r>
    <r>
      <rPr>
        <b/>
        <sz val="8"/>
        <rFont val="Arial"/>
        <family val="2"/>
      </rPr>
      <t>(rd. 1+6-7+8+9)</t>
    </r>
    <r>
      <rPr>
        <b/>
        <sz val="10"/>
        <rFont val="Arial"/>
        <family val="2"/>
      </rPr>
      <t xml:space="preserve">                       </t>
    </r>
  </si>
  <si>
    <r>
      <t>a) Cheltuieli cu materiile prime si materialele consumabile</t>
    </r>
    <r>
      <rPr>
        <sz val="8"/>
        <rFont val="Arial"/>
        <family val="2"/>
      </rPr>
      <t xml:space="preserve"> (ct. 601+602-7412)</t>
    </r>
  </si>
  <si>
    <r>
      <t xml:space="preserve">b) Alte cheltuieli externe (cu energie si apa) </t>
    </r>
    <r>
      <rPr>
        <sz val="8"/>
        <rFont val="Arial"/>
        <family val="2"/>
      </rPr>
      <t>(ct.605-7413)</t>
    </r>
  </si>
  <si>
    <r>
      <t xml:space="preserve">c) Cheltuieli privind marfurile </t>
    </r>
    <r>
      <rPr>
        <sz val="8"/>
        <rFont val="Arial"/>
        <family val="2"/>
      </rPr>
      <t>(ct.607)</t>
    </r>
  </si>
  <si>
    <r>
      <t xml:space="preserve">Cheltuieli cu personalul </t>
    </r>
    <r>
      <rPr>
        <sz val="8"/>
        <rFont val="Arial"/>
        <family val="2"/>
      </rPr>
      <t xml:space="preserve">(rd. 16+17), </t>
    </r>
    <r>
      <rPr>
        <sz val="10"/>
        <rFont val="Arial"/>
        <family val="2"/>
      </rPr>
      <t xml:space="preserve">din care:  </t>
    </r>
    <r>
      <rPr>
        <sz val="8"/>
        <rFont val="Arial"/>
        <family val="2"/>
      </rPr>
      <t xml:space="preserve">  </t>
    </r>
    <r>
      <rPr>
        <sz val="10"/>
        <rFont val="Arial"/>
        <family val="0"/>
      </rPr>
      <t xml:space="preserve">             </t>
    </r>
  </si>
  <si>
    <r>
      <t xml:space="preserve">a) Salarii si indemnizatii </t>
    </r>
    <r>
      <rPr>
        <sz val="8"/>
        <rFont val="Arial"/>
        <family val="2"/>
      </rPr>
      <t xml:space="preserve">(ct.641+642-7414)    </t>
    </r>
    <r>
      <rPr>
        <sz val="10"/>
        <rFont val="Arial"/>
        <family val="0"/>
      </rPr>
      <t xml:space="preserve">                        </t>
    </r>
  </si>
  <si>
    <r>
      <t xml:space="preserve">b) Cheltuieli cu asigurarile si protectia sociala </t>
    </r>
    <r>
      <rPr>
        <sz val="8"/>
        <rFont val="Arial"/>
        <family val="2"/>
      </rPr>
      <t xml:space="preserve">(ct.645-7415) </t>
    </r>
  </si>
  <si>
    <r>
      <t xml:space="preserve">a) Ajustari de valoare privind imobilizarile corporale si necorporale </t>
    </r>
    <r>
      <rPr>
        <sz val="8"/>
        <rFont val="Arial"/>
        <family val="2"/>
      </rPr>
      <t xml:space="preserve">(rd. 19-20)          </t>
    </r>
    <r>
      <rPr>
        <sz val="10"/>
        <rFont val="Arial"/>
        <family val="0"/>
      </rPr>
      <t xml:space="preserve">                  </t>
    </r>
  </si>
  <si>
    <r>
      <t xml:space="preserve">a.1) Cheltuieli </t>
    </r>
    <r>
      <rPr>
        <sz val="8"/>
        <rFont val="Arial"/>
        <family val="2"/>
      </rPr>
      <t>(ct. 6811+6813)</t>
    </r>
    <r>
      <rPr>
        <sz val="10"/>
        <rFont val="Arial"/>
        <family val="0"/>
      </rPr>
      <t xml:space="preserve">                </t>
    </r>
  </si>
  <si>
    <r>
      <t xml:space="preserve">a.2) Venituri </t>
    </r>
    <r>
      <rPr>
        <sz val="8"/>
        <rFont val="Arial"/>
        <family val="2"/>
      </rPr>
      <t>(ct.7813)</t>
    </r>
    <r>
      <rPr>
        <sz val="10"/>
        <rFont val="Arial"/>
        <family val="0"/>
      </rPr>
      <t xml:space="preserve">               </t>
    </r>
  </si>
  <si>
    <r>
      <t xml:space="preserve">Ajustari de valoare privind activele circulante </t>
    </r>
    <r>
      <rPr>
        <sz val="8"/>
        <rFont val="Arial"/>
        <family val="2"/>
      </rPr>
      <t>(rd. 22-23)</t>
    </r>
  </si>
  <si>
    <r>
      <t xml:space="preserve">b.1) Cheltuieli </t>
    </r>
    <r>
      <rPr>
        <sz val="8"/>
        <rFont val="Arial"/>
        <family val="2"/>
      </rPr>
      <t xml:space="preserve">(ct.654+6814)  </t>
    </r>
    <r>
      <rPr>
        <sz val="10"/>
        <rFont val="Arial"/>
        <family val="0"/>
      </rPr>
      <t xml:space="preserve">                </t>
    </r>
  </si>
  <si>
    <r>
      <t xml:space="preserve">b.2) Venituri </t>
    </r>
    <r>
      <rPr>
        <sz val="8"/>
        <rFont val="Arial"/>
        <family val="2"/>
      </rPr>
      <t>(ct.754+7814)</t>
    </r>
  </si>
  <si>
    <r>
      <t xml:space="preserve">Alte cheltuieli de exploatare </t>
    </r>
    <r>
      <rPr>
        <sz val="8"/>
        <rFont val="Arial"/>
        <family val="2"/>
      </rPr>
      <t xml:space="preserve">(rd. 25 la 28)      </t>
    </r>
    <r>
      <rPr>
        <sz val="10"/>
        <rFont val="Arial"/>
        <family val="0"/>
      </rPr>
      <t xml:space="preserve">   </t>
    </r>
  </si>
  <si>
    <r>
      <t>8.1. Cheltuieli privind prestatiile externe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(ct.611+ 612+ 613+614+621+622+623+624 +625 +626+627+628-7416)</t>
    </r>
  </si>
  <si>
    <r>
      <t xml:space="preserve">8.2. Cheltuieli cu alte impozite, taxe si varsaminte asimilate </t>
    </r>
    <r>
      <rPr>
        <sz val="8"/>
        <rFont val="Arial"/>
        <family val="2"/>
      </rPr>
      <t>(ct.635)</t>
    </r>
  </si>
  <si>
    <r>
      <t xml:space="preserve">8.3. Cheltuieli cu despagubiri, donatii si activele cedate   </t>
    </r>
    <r>
      <rPr>
        <sz val="8"/>
        <rFont val="Arial"/>
        <family val="2"/>
      </rPr>
      <t xml:space="preserve">(ct.658)              </t>
    </r>
    <r>
      <rPr>
        <sz val="10"/>
        <rFont val="Arial"/>
        <family val="0"/>
      </rPr>
      <t xml:space="preserve">                  </t>
    </r>
  </si>
  <si>
    <t>Cheltuieli privind dobanzile de refinantare inregistrate de entitatile al caror obiect principal de activitate il constituie leasingul (ct. 666)</t>
  </si>
  <si>
    <r>
      <t xml:space="preserve">Ajustari privind provizioanele </t>
    </r>
    <r>
      <rPr>
        <sz val="8"/>
        <rFont val="Arial"/>
        <family val="2"/>
      </rPr>
      <t xml:space="preserve">(rd. 30-31)       </t>
    </r>
    <r>
      <rPr>
        <sz val="10"/>
        <rFont val="Arial"/>
        <family val="0"/>
      </rPr>
      <t xml:space="preserve">                           </t>
    </r>
  </si>
  <si>
    <r>
      <t xml:space="preserve"> - Cheltuieli </t>
    </r>
    <r>
      <rPr>
        <sz val="8"/>
        <rFont val="Arial"/>
        <family val="2"/>
      </rPr>
      <t xml:space="preserve"> (ct. 6812)              </t>
    </r>
    <r>
      <rPr>
        <sz val="10"/>
        <rFont val="Arial"/>
        <family val="0"/>
      </rPr>
      <t xml:space="preserve">                </t>
    </r>
  </si>
  <si>
    <r>
      <t xml:space="preserve"> - Venituri </t>
    </r>
    <r>
      <rPr>
        <sz val="8"/>
        <rFont val="Arial"/>
        <family val="2"/>
      </rPr>
      <t xml:space="preserve"> (ct.7812)</t>
    </r>
    <r>
      <rPr>
        <sz val="10"/>
        <rFont val="Arial"/>
        <family val="0"/>
      </rPr>
      <t xml:space="preserve">                                    </t>
    </r>
  </si>
  <si>
    <r>
      <t xml:space="preserve">CHELTUIELI DE EXPLOATARE-TOTAL </t>
    </r>
    <r>
      <rPr>
        <b/>
        <sz val="8"/>
        <rFont val="Arial"/>
        <family val="2"/>
      </rPr>
      <t>(rd.11 la 15+18+21+24+29)</t>
    </r>
  </si>
  <si>
    <t>PROFITUL SAU PIERDEREA DIN EXPLOATARE:</t>
  </si>
  <si>
    <r>
      <t xml:space="preserve"> - Profit </t>
    </r>
    <r>
      <rPr>
        <sz val="8"/>
        <rFont val="Arial"/>
        <family val="2"/>
      </rPr>
      <t>(rd. 10-32)</t>
    </r>
    <r>
      <rPr>
        <sz val="10"/>
        <rFont val="Arial"/>
        <family val="0"/>
      </rPr>
      <t xml:space="preserve">                               </t>
    </r>
  </si>
  <si>
    <r>
      <t xml:space="preserve"> - Pierdere </t>
    </r>
    <r>
      <rPr>
        <sz val="8"/>
        <rFont val="Arial"/>
        <family val="2"/>
      </rPr>
      <t xml:space="preserve">(rd. 32-10) </t>
    </r>
    <r>
      <rPr>
        <sz val="10"/>
        <rFont val="Arial"/>
        <family val="0"/>
      </rPr>
      <t xml:space="preserve">                            </t>
    </r>
  </si>
  <si>
    <r>
      <t>Venituri din interese de participare</t>
    </r>
    <r>
      <rPr>
        <sz val="8"/>
        <rFont val="Arial"/>
        <family val="2"/>
      </rPr>
      <t xml:space="preserve"> (ct.7611+7613)               </t>
    </r>
  </si>
  <si>
    <t xml:space="preserve"> - din care, veniturile obtinute de la entitatile afiliate</t>
  </si>
  <si>
    <r>
      <t xml:space="preserve">Venituri din alte investitii si imprumuturi care fac parte din activele imobilizate  </t>
    </r>
    <r>
      <rPr>
        <sz val="8"/>
        <rFont val="Arial"/>
        <family val="2"/>
      </rPr>
      <t>(ct.763)</t>
    </r>
  </si>
  <si>
    <r>
      <t xml:space="preserve">Alte venituri financiare  </t>
    </r>
    <r>
      <rPr>
        <sz val="8"/>
        <rFont val="Arial"/>
        <family val="2"/>
      </rPr>
      <t xml:space="preserve">(ct.762+764+765+767+768)           </t>
    </r>
    <r>
      <rPr>
        <sz val="10"/>
        <rFont val="Arial"/>
        <family val="0"/>
      </rPr>
      <t xml:space="preserve">                   </t>
    </r>
  </si>
  <si>
    <r>
      <t xml:space="preserve">VENITURI FINANCIARE - TOTAL </t>
    </r>
    <r>
      <rPr>
        <b/>
        <sz val="8"/>
        <rFont val="Arial"/>
        <family val="2"/>
      </rPr>
      <t xml:space="preserve">(rd. 35+37+39+41) </t>
    </r>
    <r>
      <rPr>
        <b/>
        <sz val="10"/>
        <rFont val="Arial"/>
        <family val="2"/>
      </rPr>
      <t xml:space="preserve">                           </t>
    </r>
  </si>
  <si>
    <r>
      <t xml:space="preserve">Ajustari de valoare privind imobilizarile financiare si investitiile detinute ca active circulante </t>
    </r>
    <r>
      <rPr>
        <sz val="8"/>
        <rFont val="Arial"/>
        <family val="2"/>
      </rPr>
      <t xml:space="preserve">(rd.45-44)       </t>
    </r>
    <r>
      <rPr>
        <sz val="10"/>
        <rFont val="Arial"/>
        <family val="0"/>
      </rPr>
      <t xml:space="preserve">                        </t>
    </r>
  </si>
  <si>
    <r>
      <t xml:space="preserve"> - Cheltuieli </t>
    </r>
    <r>
      <rPr>
        <sz val="8"/>
        <rFont val="Arial"/>
        <family val="2"/>
      </rPr>
      <t xml:space="preserve"> (ct.686)      </t>
    </r>
    <r>
      <rPr>
        <sz val="10"/>
        <rFont val="Arial"/>
        <family val="0"/>
      </rPr>
      <t xml:space="preserve">                           </t>
    </r>
  </si>
  <si>
    <r>
      <t xml:space="preserve"> - Venituri  </t>
    </r>
    <r>
      <rPr>
        <sz val="8"/>
        <rFont val="Arial"/>
        <family val="2"/>
      </rPr>
      <t>(ct.786)</t>
    </r>
    <r>
      <rPr>
        <sz val="10"/>
        <rFont val="Arial"/>
        <family val="0"/>
      </rPr>
      <t xml:space="preserve">                                     </t>
    </r>
  </si>
  <si>
    <t xml:space="preserve"> - din care, cheltuielile in relatia cu entitatile afiliate</t>
  </si>
  <si>
    <r>
      <t xml:space="preserve">Alte cheltuieli financiare  </t>
    </r>
    <r>
      <rPr>
        <sz val="8"/>
        <rFont val="Arial"/>
        <family val="2"/>
      </rPr>
      <t xml:space="preserve">(ct.663+664+665+667 +668)         </t>
    </r>
    <r>
      <rPr>
        <sz val="10"/>
        <rFont val="Arial"/>
        <family val="0"/>
      </rPr>
      <t xml:space="preserve">                   </t>
    </r>
  </si>
  <si>
    <r>
      <t xml:space="preserve">CHELTUIELI FINANCIARE - TOTAL   </t>
    </r>
    <r>
      <rPr>
        <b/>
        <sz val="8"/>
        <rFont val="Arial"/>
        <family val="2"/>
      </rPr>
      <t xml:space="preserve">(rd. 43+46+48)   </t>
    </r>
    <r>
      <rPr>
        <b/>
        <sz val="10"/>
        <rFont val="Arial"/>
        <family val="2"/>
      </rPr>
      <t xml:space="preserve">                     </t>
    </r>
  </si>
  <si>
    <t>PROFITUL SAU PIERDEREA FINANCIAR(A):</t>
  </si>
  <si>
    <r>
      <t xml:space="preserve"> - Profit</t>
    </r>
    <r>
      <rPr>
        <sz val="8"/>
        <rFont val="Arial"/>
        <family val="2"/>
      </rPr>
      <t xml:space="preserve"> (rd. 42-49)</t>
    </r>
    <r>
      <rPr>
        <sz val="10"/>
        <rFont val="Arial"/>
        <family val="0"/>
      </rPr>
      <t xml:space="preserve">                               </t>
    </r>
  </si>
  <si>
    <r>
      <t xml:space="preserve"> - Pierdere </t>
    </r>
    <r>
      <rPr>
        <sz val="8"/>
        <rFont val="Arial"/>
        <family val="2"/>
      </rPr>
      <t xml:space="preserve">(rd. 49-42) </t>
    </r>
    <r>
      <rPr>
        <sz val="10"/>
        <rFont val="Arial"/>
        <family val="0"/>
      </rPr>
      <t xml:space="preserve">                            </t>
    </r>
  </si>
  <si>
    <t>PROFITUL SAU PIERDEREA CURENT(A):</t>
  </si>
  <si>
    <r>
      <t xml:space="preserve"> - Profit</t>
    </r>
    <r>
      <rPr>
        <sz val="8"/>
        <rFont val="Arial"/>
        <family val="2"/>
      </rPr>
      <t xml:space="preserve"> (rd. 10+42-32-49)</t>
    </r>
    <r>
      <rPr>
        <sz val="10"/>
        <rFont val="Arial"/>
        <family val="0"/>
      </rPr>
      <t xml:space="preserve">                               </t>
    </r>
  </si>
  <si>
    <r>
      <t xml:space="preserve"> - Pierdere</t>
    </r>
    <r>
      <rPr>
        <sz val="8"/>
        <rFont val="Arial"/>
        <family val="2"/>
      </rPr>
      <t xml:space="preserve"> (rd. 32+49-10-42)</t>
    </r>
    <r>
      <rPr>
        <sz val="10"/>
        <rFont val="Arial"/>
        <family val="0"/>
      </rPr>
      <t xml:space="preserve">                             </t>
    </r>
  </si>
  <si>
    <t>PROFITUL SAU PIERDEREA DIN ACTIVITATEA EXTRAORDINARA:</t>
  </si>
  <si>
    <r>
      <t xml:space="preserve"> - Profit </t>
    </r>
    <r>
      <rPr>
        <sz val="8"/>
        <rFont val="Arial"/>
        <family val="2"/>
      </rPr>
      <t xml:space="preserve">(rd. 54-55)   </t>
    </r>
    <r>
      <rPr>
        <sz val="10"/>
        <rFont val="Arial"/>
        <family val="0"/>
      </rPr>
      <t xml:space="preserve">                            </t>
    </r>
  </si>
  <si>
    <r>
      <t xml:space="preserve"> - Pierdere </t>
    </r>
    <r>
      <rPr>
        <sz val="8"/>
        <rFont val="Arial"/>
        <family val="2"/>
      </rPr>
      <t>(rd. 55-54)</t>
    </r>
    <r>
      <rPr>
        <sz val="10"/>
        <rFont val="Arial"/>
        <family val="0"/>
      </rPr>
      <t xml:space="preserve">                             </t>
    </r>
  </si>
  <si>
    <r>
      <t>VENITURI TOTALE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(rd. 10+42+54)  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          </t>
    </r>
  </si>
  <si>
    <r>
      <t xml:space="preserve">CHELTUIELI TOTALE </t>
    </r>
    <r>
      <rPr>
        <sz val="8"/>
        <rFont val="Arial"/>
        <family val="2"/>
      </rPr>
      <t xml:space="preserve">(rd. 32+49+55)  </t>
    </r>
    <r>
      <rPr>
        <sz val="10"/>
        <rFont val="Arial"/>
        <family val="2"/>
      </rPr>
      <t xml:space="preserve">        </t>
    </r>
    <r>
      <rPr>
        <b/>
        <sz val="10"/>
        <rFont val="Arial"/>
        <family val="2"/>
      </rPr>
      <t xml:space="preserve">              </t>
    </r>
  </si>
  <si>
    <t>PROFITUL SAU PIERDEREA BRUT(A):</t>
  </si>
  <si>
    <r>
      <t xml:space="preserve"> - Profit </t>
    </r>
    <r>
      <rPr>
        <sz val="8"/>
        <rFont val="Arial"/>
        <family val="2"/>
      </rPr>
      <t xml:space="preserve">(rd. 58-59)   </t>
    </r>
    <r>
      <rPr>
        <sz val="10"/>
        <rFont val="Arial"/>
        <family val="0"/>
      </rPr>
      <t xml:space="preserve">                            </t>
    </r>
  </si>
  <si>
    <r>
      <t xml:space="preserve"> - Pierdere </t>
    </r>
    <r>
      <rPr>
        <sz val="8"/>
        <rFont val="Arial"/>
        <family val="2"/>
      </rPr>
      <t xml:space="preserve">(rd. 59-58)    </t>
    </r>
    <r>
      <rPr>
        <sz val="10"/>
        <rFont val="Arial"/>
        <family val="0"/>
      </rPr>
      <t xml:space="preserve">                         </t>
    </r>
  </si>
  <si>
    <r>
      <t xml:space="preserve">Impozitul pe profit </t>
    </r>
    <r>
      <rPr>
        <sz val="8"/>
        <rFont val="Arial"/>
        <family val="2"/>
      </rPr>
      <t>(ct. 691)</t>
    </r>
    <r>
      <rPr>
        <sz val="10"/>
        <rFont val="Arial"/>
        <family val="0"/>
      </rPr>
      <t xml:space="preserve">                    </t>
    </r>
  </si>
  <si>
    <r>
      <t xml:space="preserve">Alte impozite neprezentate la elementele de mai sus  </t>
    </r>
    <r>
      <rPr>
        <sz val="8"/>
        <rFont val="Arial"/>
        <family val="2"/>
      </rPr>
      <t xml:space="preserve">(ct.698)     </t>
    </r>
    <r>
      <rPr>
        <sz val="10"/>
        <rFont val="Arial"/>
        <family val="0"/>
      </rPr>
      <t xml:space="preserve">             </t>
    </r>
  </si>
  <si>
    <t>PROFITUL SAU PIERDEREA NET(A) A EXERCITIULUI FINANCIAR:</t>
  </si>
  <si>
    <t xml:space="preserve"> - Profit (rd. 60-62-63)</t>
  </si>
  <si>
    <t xml:space="preserve"> - Pierdere (rd. 61+62+63); (rd. 62+63-60)</t>
  </si>
  <si>
    <t>DIRECTOR ECONOMIC</t>
  </si>
  <si>
    <t>Sorina Daniela POP</t>
  </si>
  <si>
    <t>Cod fiscal: RO 1056654</t>
  </si>
  <si>
    <t>ADMINISTRATOR</t>
  </si>
  <si>
    <t>Banca: ANGLO-ROMANIAN BANK LIMITED 600 Timişoara</t>
  </si>
  <si>
    <t>CIF: RO1056654 · Înreg. Reg. Com.: J11/4/91</t>
  </si>
  <si>
    <t>Adrian CHEBUTIU</t>
  </si>
  <si>
    <t xml:space="preserve">    - lei -</t>
  </si>
  <si>
    <r>
      <t xml:space="preserve">Cont bancă: </t>
    </r>
    <r>
      <rPr>
        <sz val="6"/>
        <color indexed="8"/>
        <rFont val="Arial"/>
        <family val="2"/>
      </rPr>
      <t>RO98RNCB0100038238120001 / LEI</t>
    </r>
    <r>
      <rPr>
        <sz val="6"/>
        <rFont val="Arial"/>
        <family val="2"/>
      </rPr>
      <t xml:space="preserve"> · </t>
    </r>
    <r>
      <rPr>
        <sz val="6"/>
        <color indexed="8"/>
        <rFont val="Arial"/>
        <family val="2"/>
      </rPr>
      <t>RO60RNCB0100038238120006 / EU</t>
    </r>
    <r>
      <rPr>
        <sz val="6"/>
        <rFont val="Arial"/>
        <family val="2"/>
      </rPr>
      <t xml:space="preserve"> · </t>
    </r>
    <r>
      <rPr>
        <sz val="6"/>
        <color indexed="8"/>
        <rFont val="Arial"/>
        <family val="2"/>
      </rPr>
      <t xml:space="preserve">RO49RNCB0100038238120010 / USD </t>
    </r>
    <r>
      <rPr>
        <sz val="6"/>
        <rFont val="Arial"/>
        <family val="2"/>
      </rPr>
      <t>· Banca: BCR Reşiţa</t>
    </r>
  </si>
  <si>
    <r>
      <t>Cont bancă: RO52ARBL310000704891RO01 · RO09ARBL310000704891EU01 · RO66ARBL310000704891US01</t>
    </r>
    <r>
      <rPr>
        <sz val="6"/>
        <color indexed="8"/>
        <rFont val="Arial"/>
        <family val="2"/>
      </rPr>
      <t xml:space="preserve"> </t>
    </r>
    <r>
      <rPr>
        <sz val="6"/>
        <rFont val="Arial"/>
        <family val="2"/>
      </rPr>
      <t>·  RO93ARBL310000704891CH01</t>
    </r>
  </si>
  <si>
    <t xml:space="preserve"> Fabricarea de motoare si turbine (cu exceptia motoarelor pentru avioane, autovehicule si motociclete)</t>
  </si>
  <si>
    <t>Activitatea preponderenta                         Cod CAEN: 2811</t>
  </si>
  <si>
    <t>Indicatori economico-financiari la data de 30.09.2009</t>
  </si>
  <si>
    <t>7 =8/9 x (365/4*3)</t>
  </si>
  <si>
    <t>10 = 11/12 x (365/4*3)</t>
  </si>
  <si>
    <t xml:space="preserve">                                  </t>
  </si>
  <si>
    <t>Nr. rd.</t>
  </si>
  <si>
    <t xml:space="preserve">               </t>
  </si>
  <si>
    <t xml:space="preserve">Plati restante - total (rd.04+08+14 la 18+22),din care: </t>
  </si>
  <si>
    <t xml:space="preserve">Furnizori restanti - total (rd.05 la 07),din care: </t>
  </si>
  <si>
    <t xml:space="preserve"> - peste 30 de zile </t>
  </si>
  <si>
    <t xml:space="preserve"> - peste 90 de zile </t>
  </si>
  <si>
    <t xml:space="preserve"> - peste 1 an </t>
  </si>
  <si>
    <t xml:space="preserve">Obligatii restante fata de bugetul asigurarilor sociale - total (rd.09 la 13), din care: </t>
  </si>
  <si>
    <t xml:space="preserve"> - contributii pentru asigurari sociale de stat datorate de angajatori, salariati si alte persoane asimilate </t>
  </si>
  <si>
    <t xml:space="preserve"> - contributii pentru fondul asigurarilor sociale de sanatate </t>
  </si>
  <si>
    <t xml:space="preserve"> - contributia pentru pensia suplimentara </t>
  </si>
  <si>
    <t xml:space="preserve"> - contributii pentru bugetul asigurarilor pentru somaj </t>
  </si>
  <si>
    <t xml:space="preserve"> - alte datorii sociale </t>
  </si>
  <si>
    <t xml:space="preserve">Obligatii restante fata de bugetele fondurilor speciale si alte fonduri </t>
  </si>
  <si>
    <t xml:space="preserve">Obligatii restante fata de alti creditori </t>
  </si>
  <si>
    <t xml:space="preserve">Impozite si taxe neplatite la termenul stab. la bugetul de stat </t>
  </si>
  <si>
    <t xml:space="preserve">Impozite si taxe neplatite la termenul stab. la bugetele locale </t>
  </si>
  <si>
    <t xml:space="preserve">Credite bancare nerambursate la scadenta - total (rd.19 la 21), din care: </t>
  </si>
  <si>
    <t xml:space="preserve"> - restante dupa 30 de zile </t>
  </si>
  <si>
    <t xml:space="preserve"> - restante dupa 90 de zile </t>
  </si>
  <si>
    <t xml:space="preserve"> - restante dupa 1 an </t>
  </si>
  <si>
    <t xml:space="preserve">Dobanzi restante </t>
  </si>
  <si>
    <t xml:space="preserve">III. Numar mediu de salariati </t>
  </si>
  <si>
    <t xml:space="preserve">  30.09.2008   </t>
  </si>
  <si>
    <t xml:space="preserve">  30.09.2009   </t>
  </si>
  <si>
    <t xml:space="preserve">Numar mediu de salariati </t>
  </si>
  <si>
    <t>IV. Plati de dobanzi si redevente</t>
  </si>
  <si>
    <t xml:space="preserve">Sume (lei) </t>
  </si>
  <si>
    <t xml:space="preserve">Venituri brute din dobanzi platite de persoanele juridice romane catre persoanele fizice nerezidente din statele membre ale Uniunii Europene, din care: </t>
  </si>
  <si>
    <t xml:space="preserve"> - impozitul datorat la bugetul de stat</t>
  </si>
  <si>
    <t xml:space="preserve">Venituri brute din dobanzi platite de persoanele juridice romane catre persoane juridice afiliate *) nerezidente din statele membre ale Uniunii Europene, din care: </t>
  </si>
  <si>
    <t xml:space="preserve"> Venituri din redevente platite de persoanele juridice romane catre persoane juridice afiliate *) nerezidente din statele membre ale Uniunii Europene, din care: </t>
  </si>
  <si>
    <t xml:space="preserve">V. Tichete de masa                        </t>
  </si>
  <si>
    <t xml:space="preserve">Contravaloarea tichetelor de masa acordate salariatilor      </t>
  </si>
  <si>
    <t xml:space="preserve">VI. Cheltuieli de inovare **) total(rd.32 la 34), din care: </t>
  </si>
  <si>
    <t xml:space="preserve"> -chelt.de inovare finalizate incursul perioadei </t>
  </si>
  <si>
    <t xml:space="preserve"> -chelt.de inovare in curs definalizare in cursul perioadei </t>
  </si>
  <si>
    <t xml:space="preserve"> -chelt.de inovare abandonate incursul perioadei </t>
  </si>
  <si>
    <t xml:space="preserve">VII. Alte informatii                       </t>
  </si>
  <si>
    <t xml:space="preserve">Imobilizari financiare, in sume brute (rd. 36 + 42), din care: </t>
  </si>
  <si>
    <t xml:space="preserve">Actiuni detinute la entitatile afiliate, interese de participare,alte titluri imobilizate, in sume brute (ct. 261 + 263 + 265) (rd. 37 la 41), din care: </t>
  </si>
  <si>
    <t xml:space="preserve"> - actiuni cotate </t>
  </si>
  <si>
    <t xml:space="preserve"> - actiuni necotate </t>
  </si>
  <si>
    <t xml:space="preserve"> - parti sociale </t>
  </si>
  <si>
    <t xml:space="preserve"> - obligatiuni </t>
  </si>
  <si>
    <t xml:space="preserve"> - actiuni emise de organismele de plasament colectiv (SIF-uri)</t>
  </si>
  <si>
    <t xml:space="preserve"> Creante imobilizate in sume brute (rd. 43 + 44), din care:</t>
  </si>
  <si>
    <t xml:space="preserve"> - creante imobilizate in lei (ct. 267) </t>
  </si>
  <si>
    <t xml:space="preserve"> - creante imobilizate in valuta (ct. 267) </t>
  </si>
  <si>
    <t xml:space="preserve"> Creante comerciale, avansuri acordate furnizorilor si alte conturi asimilate, in sume brute (ct. 4092 + 411 + 413 + 418) </t>
  </si>
  <si>
    <t xml:space="preserve"> Creante in legatura cu personalulsi conturi asimilate (ct. 425 + 4282) </t>
  </si>
  <si>
    <t xml:space="preserve"> Creante in legatura cu bugetul asigurarilor sociale si bugetul bugetul statului (ct. 431 + 437 + statului (ct. 431 + 437 + 4382 + 441 + 4424 + 4428 + 444 + 445 + 446 + 447 + 4482) </t>
  </si>
  <si>
    <t xml:space="preserve"> Alte creante (ct. 451 + 453 + 456 + 4582 + 461 + 471 + 473) </t>
  </si>
  <si>
    <t xml:space="preserve"> Dobanzi de incasat (ct. 5187) </t>
  </si>
  <si>
    <t xml:space="preserve"> Investitii pe termen scurt, in sume brute (ct. 501 + 505 + 506 + 508) (rd. 51 la 55), din care: </t>
  </si>
  <si>
    <t xml:space="preserve"> - actiuni emise de organismele de plasament colectiv (SIF-uri) </t>
  </si>
  <si>
    <t xml:space="preserve">Alte valori de incasat (ct. 5113 +5114) </t>
  </si>
  <si>
    <t xml:space="preserve">Casa in lei si in valuta (rd. 58 + 59), din care: </t>
  </si>
  <si>
    <t xml:space="preserve"> - in lei (ct. 5311) </t>
  </si>
  <si>
    <t xml:space="preserve"> - in valuta (ct. 5314) </t>
  </si>
  <si>
    <t xml:space="preserve"> Conturi curente la banci in lei si in valuta(rd.61 + 62),din care:</t>
  </si>
  <si>
    <t xml:space="preserve"> - in lei (ct. 5121) </t>
  </si>
  <si>
    <t xml:space="preserve"> - in valuta (ct. 5124) </t>
  </si>
  <si>
    <t xml:space="preserve"> Alte conturi curente la banci si acreditive (rd.64 + 65), din care:</t>
  </si>
  <si>
    <t xml:space="preserve"> - sume in curs de decontare, acreditive si alte valori de incasat, in lei (ct.5112 + 5125 + 5411) </t>
  </si>
  <si>
    <t xml:space="preserve"> - sume in curs de decontare si acreditive in valuta (ct. 5125 + 5412) </t>
  </si>
  <si>
    <t>Datorii (rd. 67 + 70 + 73 + 76 + 79 + 82 + 83 + 86 la 90),din care:</t>
  </si>
  <si>
    <t xml:space="preserve"> - Imprumuturi din emisiuni de obligatiuni si dobanzile aferente,in sume brute (ct. 161 + 1681) (rd. 68 + 69), din care: </t>
  </si>
  <si>
    <t xml:space="preserve"> - in lei </t>
  </si>
  <si>
    <t xml:space="preserve"> - in valuta </t>
  </si>
  <si>
    <t xml:space="preserve"> - Credite externe pe termen scurt si dobanzile aferente (ct. 5191 + 5192 + 5197 + 5198), (rd. 71 + 72), din care: </t>
  </si>
  <si>
    <t xml:space="preserve"> - Credite externe pe termen scurtsi dobanzile aferente (ct.5193 + 5194 + 5195 + 5198), (rd. 74 + 75), din care: </t>
  </si>
  <si>
    <t xml:space="preserve"> - Credite externe pe termen lung si dobanzile aferente (ct. 1621 + 1622 + 1627 + 1682) (rd. 77 + 78), din care: </t>
  </si>
  <si>
    <t xml:space="preserve"> - Credite externe pe termen lung (ct. 1623 + 1624 + 1625 + 1682) (rd. 80 + 81), din care: </t>
  </si>
  <si>
    <t xml:space="preserve"> - Credite de la trezoreria statului (ct. 1626 + din ct. 1682)</t>
  </si>
  <si>
    <t xml:space="preserve"> - Alte imprumuturi si dobanzile aferente (ct. 166 + 167 + 1685 + 1686 + 1687)(rd. 84 + 85), din care: </t>
  </si>
  <si>
    <t xml:space="preserve"> - Datorii comerciale, avansuri primite de la clienti si alte conturi asimilate, in sume brute (ct. 401 + 403 + 404 + 405 + 408 + 419) </t>
  </si>
  <si>
    <t xml:space="preserve"> - Datorii in legatura cu personalul si conturi asimilate (ct. 421 + 423 + 424 + 426 + 427 +4281) </t>
  </si>
  <si>
    <t xml:space="preserve"> - Datorii in legatura cu bugetul asigurarilor sociale si bugetul statului (ct. 431 + 437 + 4381 + 441 + 4423 + 4428 + 444 + 446 + 447 + 4481) </t>
  </si>
  <si>
    <t xml:space="preserve"> - Alte datorii (ct. 451 + 453 + 455 + 456 + 457 + 4581 + 462 + 472 + 473 + 269 + 509) </t>
  </si>
  <si>
    <t xml:space="preserve"> - Dobanzi de platit (ct. 5186) </t>
  </si>
  <si>
    <t xml:space="preserve"> Capital subscris varsat (ct.1012)(rd. 92 la 94), din care: </t>
  </si>
  <si>
    <t xml:space="preserve"> VII. Informatii privind chelt. cu colaboratorii </t>
  </si>
  <si>
    <t xml:space="preserve"> Cheltuieli cu colaboratorii (ct. 621) </t>
  </si>
  <si>
    <t>DATE INFORMATIVE</t>
  </si>
  <si>
    <t>la data de 30.09.2009</t>
  </si>
  <si>
    <t>Sorina  POP</t>
  </si>
  <si>
    <t>SITUATIA ACTIVELOR,DATORIILOR SI CAPITALURILOR PROPRII</t>
  </si>
  <si>
    <t>Realizari in perioada de raportare</t>
  </si>
  <si>
    <t>30.09.2008</t>
  </si>
  <si>
    <t>30.09.2009</t>
  </si>
  <si>
    <t>01.01.2009</t>
  </si>
  <si>
    <t>Situatiile financiare nu au fost auditate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</si>
</sst>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_);_(* \(#,##0\);_(* &quot;-&quot;??_);_(@_)"/>
    <numFmt numFmtId="173" formatCode="#,##0;\(#,##0\)"/>
    <numFmt numFmtId="174" formatCode="_(* #,##0.0000_);_(* \(#,##0.0000\);_(* &quot;-&quot;??_);_(@_)"/>
    <numFmt numFmtId="175" formatCode="_(* #,##0.000_);_(* \(#,##0.000\);_(* &quot;-&quot;??_);_(@_)"/>
    <numFmt numFmtId="176" formatCode="_(* #,##0.0_);_(* \(#,##0.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63"/>
      <name val="Times New Roman"/>
      <family val="0"/>
    </font>
    <font>
      <sz val="7"/>
      <color indexed="63"/>
      <name val="Times New Roman"/>
      <family val="0"/>
    </font>
    <font>
      <sz val="6"/>
      <name val="Arial"/>
      <family val="2"/>
    </font>
    <font>
      <sz val="6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20" applyNumberFormat="1" applyFont="1" applyAlignment="1">
      <alignment/>
    </xf>
    <xf numFmtId="172" fontId="0" fillId="0" borderId="0" xfId="20" applyNumberFormat="1" applyFont="1" applyFill="1" applyAlignment="1">
      <alignment/>
    </xf>
    <xf numFmtId="172" fontId="3" fillId="0" borderId="1" xfId="2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172" fontId="0" fillId="0" borderId="1" xfId="2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2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20" applyNumberFormat="1" applyAlignment="1">
      <alignment/>
    </xf>
    <xf numFmtId="172" fontId="0" fillId="0" borderId="0" xfId="2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72" fontId="3" fillId="0" borderId="1" xfId="2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72" fontId="0" fillId="0" borderId="0" xfId="20" applyNumberFormat="1" applyBorder="1" applyAlignment="1">
      <alignment/>
    </xf>
    <xf numFmtId="172" fontId="0" fillId="0" borderId="0" xfId="2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172" fontId="3" fillId="0" borderId="3" xfId="2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5" xfId="0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8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172" fontId="0" fillId="0" borderId="3" xfId="2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172" fontId="3" fillId="0" borderId="3" xfId="2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72" fontId="3" fillId="0" borderId="4" xfId="20" applyNumberFormat="1" applyFont="1" applyBorder="1" applyAlignment="1">
      <alignment horizontal="center" vertical="center" wrapText="1"/>
    </xf>
    <xf numFmtId="172" fontId="3" fillId="0" borderId="1" xfId="20" applyNumberFormat="1" applyFont="1" applyBorder="1" applyAlignment="1">
      <alignment wrapText="1"/>
    </xf>
    <xf numFmtId="172" fontId="3" fillId="0" borderId="1" xfId="20" applyNumberFormat="1" applyFont="1" applyBorder="1" applyAlignment="1">
      <alignment horizontal="left" wrapText="1"/>
    </xf>
    <xf numFmtId="172" fontId="0" fillId="0" borderId="4" xfId="20" applyNumberFormat="1" applyFont="1" applyBorder="1" applyAlignment="1">
      <alignment horizontal="center" vertical="center" wrapText="1"/>
    </xf>
    <xf numFmtId="172" fontId="3" fillId="0" borderId="1" xfId="20" applyNumberFormat="1" applyFont="1" applyBorder="1" applyAlignment="1">
      <alignment horizontal="left"/>
    </xf>
    <xf numFmtId="3" fontId="3" fillId="0" borderId="1" xfId="20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72" fontId="0" fillId="0" borderId="1" xfId="2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9" fontId="3" fillId="0" borderId="5" xfId="20" applyNumberFormat="1" applyFont="1" applyBorder="1" applyAlignment="1">
      <alignment horizontal="center"/>
    </xf>
    <xf numFmtId="49" fontId="3" fillId="0" borderId="2" xfId="2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4" xfId="0" applyBorder="1" applyAlignment="1">
      <alignment horizontal="center" vertical="top"/>
    </xf>
    <xf numFmtId="172" fontId="0" fillId="0" borderId="1" xfId="20" applyNumberFormat="1" applyBorder="1" applyAlignment="1">
      <alignment/>
    </xf>
    <xf numFmtId="172" fontId="0" fillId="0" borderId="3" xfId="0" applyNumberFormat="1" applyFont="1" applyBorder="1" applyAlignment="1">
      <alignment horizontal="left" vertical="center" wrapText="1"/>
    </xf>
    <xf numFmtId="172" fontId="0" fillId="0" borderId="1" xfId="20" applyNumberFormat="1" applyBorder="1" applyAlignment="1">
      <alignment/>
    </xf>
    <xf numFmtId="172" fontId="0" fillId="0" borderId="3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172" fontId="3" fillId="0" borderId="1" xfId="2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3" xfId="20" applyNumberFormat="1" applyBorder="1" applyAlignment="1">
      <alignment horizontal="left" vertical="center" wrapText="1"/>
    </xf>
    <xf numFmtId="172" fontId="3" fillId="0" borderId="14" xfId="2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20" applyNumberFormat="1" applyFont="1" applyAlignment="1">
      <alignment/>
    </xf>
    <xf numFmtId="0" fontId="7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2" fontId="3" fillId="0" borderId="3" xfId="20" applyNumberFormat="1" applyFont="1" applyFill="1" applyBorder="1" applyAlignment="1">
      <alignment horizontal="left"/>
    </xf>
    <xf numFmtId="172" fontId="3" fillId="0" borderId="2" xfId="20" applyNumberFormat="1" applyFont="1" applyFill="1" applyBorder="1" applyAlignment="1">
      <alignment/>
    </xf>
    <xf numFmtId="172" fontId="3" fillId="0" borderId="1" xfId="20" applyNumberFormat="1" applyFont="1" applyFill="1" applyBorder="1" applyAlignment="1">
      <alignment/>
    </xf>
    <xf numFmtId="172" fontId="3" fillId="0" borderId="1" xfId="20" applyNumberFormat="1" applyFont="1" applyFill="1" applyBorder="1" applyAlignment="1">
      <alignment horizontal="left"/>
    </xf>
    <xf numFmtId="172" fontId="0" fillId="0" borderId="1" xfId="20" applyNumberFormat="1" applyFont="1" applyFill="1" applyBorder="1" applyAlignment="1">
      <alignment/>
    </xf>
    <xf numFmtId="172" fontId="3" fillId="0" borderId="5" xfId="20" applyNumberFormat="1" applyFont="1" applyFill="1" applyBorder="1" applyAlignment="1">
      <alignment/>
    </xf>
    <xf numFmtId="172" fontId="3" fillId="0" borderId="2" xfId="20" applyNumberFormat="1" applyFont="1" applyFill="1" applyBorder="1" applyAlignment="1">
      <alignment horizontal="center" vertical="center" wrapText="1"/>
    </xf>
    <xf numFmtId="172" fontId="0" fillId="0" borderId="11" xfId="0" applyNumberFormat="1" applyBorder="1" applyAlignment="1">
      <alignment horizontal="left" vertical="center"/>
    </xf>
    <xf numFmtId="172" fontId="3" fillId="0" borderId="3" xfId="20" applyNumberFormat="1" applyFont="1" applyBorder="1" applyAlignment="1">
      <alignment horizontal="left" vertical="center"/>
    </xf>
    <xf numFmtId="172" fontId="0" fillId="0" borderId="3" xfId="20" applyNumberFormat="1" applyBorder="1" applyAlignment="1">
      <alignment horizontal="left" vertical="center"/>
    </xf>
    <xf numFmtId="172" fontId="0" fillId="0" borderId="3" xfId="0" applyNumberFormat="1" applyBorder="1" applyAlignment="1">
      <alignment horizontal="left" vertical="center"/>
    </xf>
    <xf numFmtId="172" fontId="0" fillId="0" borderId="3" xfId="20" applyNumberFormat="1" applyBorder="1" applyAlignment="1">
      <alignment horizontal="left" vertical="center"/>
    </xf>
    <xf numFmtId="172" fontId="3" fillId="0" borderId="2" xfId="20" applyNumberFormat="1" applyFont="1" applyBorder="1" applyAlignment="1">
      <alignment horizontal="left" vertical="center"/>
    </xf>
    <xf numFmtId="172" fontId="0" fillId="0" borderId="15" xfId="0" applyNumberFormat="1" applyBorder="1" applyAlignment="1">
      <alignment horizontal="left" vertical="center"/>
    </xf>
    <xf numFmtId="172" fontId="3" fillId="0" borderId="1" xfId="20" applyNumberFormat="1" applyFont="1" applyBorder="1" applyAlignment="1">
      <alignment horizontal="left" vertical="center"/>
    </xf>
    <xf numFmtId="172" fontId="0" fillId="0" borderId="1" xfId="20" applyNumberFormat="1" applyBorder="1" applyAlignment="1">
      <alignment horizontal="left" vertical="center"/>
    </xf>
    <xf numFmtId="172" fontId="0" fillId="0" borderId="1" xfId="0" applyNumberFormat="1" applyBorder="1" applyAlignment="1">
      <alignment horizontal="left" vertical="center"/>
    </xf>
    <xf numFmtId="172" fontId="0" fillId="0" borderId="1" xfId="20" applyNumberFormat="1" applyBorder="1" applyAlignment="1">
      <alignment horizontal="left" vertical="center"/>
    </xf>
    <xf numFmtId="172" fontId="0" fillId="0" borderId="1" xfId="0" applyNumberFormat="1" applyFont="1" applyBorder="1" applyAlignment="1">
      <alignment horizontal="left" vertical="center" wrapText="1"/>
    </xf>
    <xf numFmtId="172" fontId="3" fillId="0" borderId="5" xfId="20" applyNumberFormat="1" applyFont="1" applyBorder="1" applyAlignment="1">
      <alignment horizontal="left" vertical="center"/>
    </xf>
    <xf numFmtId="172" fontId="3" fillId="0" borderId="1" xfId="2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9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172" fontId="0" fillId="0" borderId="0" xfId="20" applyNumberFormat="1" applyFont="1" applyFill="1" applyAlignment="1">
      <alignment horizontal="right"/>
    </xf>
    <xf numFmtId="172" fontId="0" fillId="0" borderId="11" xfId="20" applyNumberFormat="1" applyFont="1" applyBorder="1" applyAlignment="1">
      <alignment horizontal="right"/>
    </xf>
    <xf numFmtId="172" fontId="0" fillId="0" borderId="3" xfId="20" applyNumberFormat="1" applyFont="1" applyBorder="1" applyAlignment="1">
      <alignment horizontal="right"/>
    </xf>
    <xf numFmtId="172" fontId="0" fillId="0" borderId="0" xfId="20" applyNumberFormat="1" applyFont="1" applyAlignment="1">
      <alignment horizontal="right"/>
    </xf>
    <xf numFmtId="172" fontId="7" fillId="0" borderId="0" xfId="20" applyNumberFormat="1" applyFont="1" applyAlignment="1">
      <alignment horizontal="right"/>
    </xf>
    <xf numFmtId="172" fontId="0" fillId="0" borderId="15" xfId="20" applyNumberFormat="1" applyFont="1" applyBorder="1" applyAlignment="1">
      <alignment horizontal="right"/>
    </xf>
    <xf numFmtId="172" fontId="0" fillId="0" borderId="1" xfId="20" applyNumberFormat="1" applyFont="1" applyBorder="1" applyAlignment="1">
      <alignment horizontal="right"/>
    </xf>
    <xf numFmtId="172" fontId="0" fillId="0" borderId="1" xfId="20" applyNumberFormat="1" applyFont="1" applyBorder="1" applyAlignment="1">
      <alignment/>
    </xf>
    <xf numFmtId="172" fontId="3" fillId="0" borderId="0" xfId="2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172" fontId="0" fillId="0" borderId="15" xfId="0" applyNumberFormat="1" applyBorder="1" applyAlignment="1">
      <alignment/>
    </xf>
    <xf numFmtId="172" fontId="3" fillId="0" borderId="1" xfId="0" applyNumberFormat="1" applyFont="1" applyBorder="1" applyAlignment="1">
      <alignment/>
    </xf>
    <xf numFmtId="172" fontId="0" fillId="0" borderId="1" xfId="0" applyNumberFormat="1" applyBorder="1" applyAlignment="1">
      <alignment vertical="center"/>
    </xf>
    <xf numFmtId="172" fontId="3" fillId="0" borderId="1" xfId="0" applyNumberFormat="1" applyFont="1" applyBorder="1" applyAlignment="1">
      <alignment wrapText="1"/>
    </xf>
    <xf numFmtId="172" fontId="0" fillId="0" borderId="1" xfId="0" applyNumberFormat="1" applyBorder="1" applyAlignment="1">
      <alignment wrapText="1"/>
    </xf>
    <xf numFmtId="172" fontId="0" fillId="0" borderId="1" xfId="0" applyNumberFormat="1" applyBorder="1" applyAlignment="1">
      <alignment vertical="center" wrapText="1"/>
    </xf>
    <xf numFmtId="172" fontId="0" fillId="0" borderId="5" xfId="0" applyNumberFormat="1" applyBorder="1" applyAlignment="1">
      <alignment/>
    </xf>
    <xf numFmtId="172" fontId="0" fillId="0" borderId="0" xfId="0" applyNumberFormat="1" applyBorder="1" applyAlignment="1">
      <alignment wrapText="1"/>
    </xf>
    <xf numFmtId="172" fontId="0" fillId="0" borderId="0" xfId="0" applyNumberFormat="1" applyAlignment="1">
      <alignment horizontal="right"/>
    </xf>
    <xf numFmtId="172" fontId="3" fillId="0" borderId="0" xfId="0" applyNumberFormat="1" applyFont="1" applyAlignment="1">
      <alignment horizontal="left"/>
    </xf>
    <xf numFmtId="172" fontId="7" fillId="0" borderId="0" xfId="0" applyNumberFormat="1" applyFont="1" applyAlignment="1">
      <alignment horizontal="right"/>
    </xf>
    <xf numFmtId="172" fontId="3" fillId="0" borderId="0" xfId="2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3" fillId="0" borderId="7" xfId="20" applyNumberFormat="1" applyFont="1" applyBorder="1" applyAlignment="1">
      <alignment horizontal="center"/>
    </xf>
    <xf numFmtId="1" fontId="3" fillId="0" borderId="2" xfId="2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3" fontId="3" fillId="0" borderId="0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vertical="center"/>
    </xf>
    <xf numFmtId="172" fontId="3" fillId="0" borderId="22" xfId="20" applyNumberFormat="1" applyFont="1" applyBorder="1" applyAlignment="1">
      <alignment horizontal="center"/>
    </xf>
    <xf numFmtId="172" fontId="0" fillId="0" borderId="23" xfId="20" applyNumberFormat="1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4" xfId="0" applyBorder="1" applyAlignment="1">
      <alignment vertical="top"/>
    </xf>
    <xf numFmtId="0" fontId="3" fillId="0" borderId="2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vertical="top"/>
    </xf>
    <xf numFmtId="172" fontId="3" fillId="0" borderId="15" xfId="20" applyNumberFormat="1" applyFont="1" applyBorder="1" applyAlignment="1">
      <alignment horizontal="center"/>
    </xf>
    <xf numFmtId="172" fontId="3" fillId="0" borderId="11" xfId="2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152400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33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19050</xdr:rowOff>
    </xdr:from>
    <xdr:to>
      <xdr:col>5</xdr:col>
      <xdr:colOff>800100</xdr:colOff>
      <xdr:row>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90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171450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333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914400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152400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800100</xdr:colOff>
      <xdr:row>0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28575</xdr:rowOff>
    </xdr:from>
    <xdr:to>
      <xdr:col>0</xdr:col>
      <xdr:colOff>152400</xdr:colOff>
      <xdr:row>9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0"/>
          <a:ext cx="1333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</xdr:row>
      <xdr:rowOff>19050</xdr:rowOff>
    </xdr:from>
    <xdr:to>
      <xdr:col>5</xdr:col>
      <xdr:colOff>800100</xdr:colOff>
      <xdr:row>4</xdr:row>
      <xdr:rowOff>142875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8097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161925</xdr:colOff>
      <xdr:row>9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42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771525</xdr:colOff>
      <xdr:row>0</xdr:row>
      <xdr:rowOff>9525</xdr:rowOff>
    </xdr:from>
    <xdr:to>
      <xdr:col>4</xdr:col>
      <xdr:colOff>514350</xdr:colOff>
      <xdr:row>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9525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316"/>
  <sheetViews>
    <sheetView workbookViewId="0" topLeftCell="A1">
      <pane ySplit="14" topLeftCell="BM120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3.00390625" style="3" customWidth="1"/>
    <col min="2" max="2" width="3.140625" style="3" customWidth="1"/>
    <col min="3" max="3" width="47.8515625" style="3" customWidth="1"/>
    <col min="4" max="4" width="5.8515625" style="3" customWidth="1"/>
    <col min="5" max="5" width="16.00390625" style="5" customWidth="1"/>
    <col min="6" max="6" width="13.28125" style="6" customWidth="1"/>
    <col min="7" max="7" width="15.00390625" style="3" bestFit="1" customWidth="1"/>
    <col min="8" max="16384" width="9.140625" style="3" customWidth="1"/>
  </cols>
  <sheetData>
    <row r="6" spans="2:6" ht="21" customHeight="1">
      <c r="B6" s="177" t="s">
        <v>0</v>
      </c>
      <c r="C6" s="177"/>
      <c r="D6" s="166" t="s">
        <v>45</v>
      </c>
      <c r="E6" s="166"/>
      <c r="F6" s="166"/>
    </row>
    <row r="7" spans="2:6" ht="12.75">
      <c r="B7" s="53" t="s">
        <v>42</v>
      </c>
      <c r="C7" s="54"/>
      <c r="D7" s="178" t="s">
        <v>41</v>
      </c>
      <c r="E7" s="178"/>
      <c r="F7" s="178"/>
    </row>
    <row r="8" spans="2:6" ht="21" customHeight="1">
      <c r="B8" s="166" t="s">
        <v>43</v>
      </c>
      <c r="C8" s="166"/>
      <c r="D8" s="166" t="s">
        <v>217</v>
      </c>
      <c r="E8" s="166"/>
      <c r="F8" s="166"/>
    </row>
    <row r="9" spans="2:6" ht="30.75" customHeight="1">
      <c r="B9" s="177" t="s">
        <v>44</v>
      </c>
      <c r="C9" s="177"/>
      <c r="D9" s="166" t="s">
        <v>216</v>
      </c>
      <c r="E9" s="166"/>
      <c r="F9" s="166"/>
    </row>
    <row r="10" spans="2:6" ht="12.75">
      <c r="B10" s="177" t="s">
        <v>1</v>
      </c>
      <c r="C10" s="177"/>
      <c r="D10" s="177" t="s">
        <v>208</v>
      </c>
      <c r="E10" s="177"/>
      <c r="F10" s="177"/>
    </row>
    <row r="11" spans="2:4" ht="12.75">
      <c r="B11" s="4"/>
      <c r="D11" s="4"/>
    </row>
    <row r="12" ht="12.75">
      <c r="F12" s="5"/>
    </row>
    <row r="13" spans="2:6" ht="12.75">
      <c r="B13" s="4"/>
      <c r="D13" s="4"/>
      <c r="F13" s="5"/>
    </row>
    <row r="14" spans="2:6" ht="12.75">
      <c r="B14" s="176" t="s">
        <v>309</v>
      </c>
      <c r="C14" s="176"/>
      <c r="D14" s="176"/>
      <c r="E14" s="176"/>
      <c r="F14" s="176"/>
    </row>
    <row r="15" spans="2:6" ht="12.75">
      <c r="B15" s="176" t="s">
        <v>307</v>
      </c>
      <c r="C15" s="176"/>
      <c r="D15" s="176"/>
      <c r="E15" s="176"/>
      <c r="F15" s="176"/>
    </row>
    <row r="16" spans="2:6" ht="12.75">
      <c r="B16" s="146"/>
      <c r="C16" s="146"/>
      <c r="D16" s="146"/>
      <c r="E16" s="146"/>
      <c r="F16" s="146"/>
    </row>
    <row r="17" ht="12.75">
      <c r="C17" s="3" t="s">
        <v>314</v>
      </c>
    </row>
    <row r="18" ht="13.5" thickBot="1">
      <c r="F18" s="162" t="s">
        <v>213</v>
      </c>
    </row>
    <row r="19" spans="2:6" ht="12.75" customHeight="1">
      <c r="B19" s="168"/>
      <c r="C19" s="169"/>
      <c r="D19" s="148" t="s">
        <v>2</v>
      </c>
      <c r="E19" s="172" t="s">
        <v>3</v>
      </c>
      <c r="F19" s="173"/>
    </row>
    <row r="20" spans="2:6" ht="37.5" customHeight="1" thickBot="1">
      <c r="B20" s="170"/>
      <c r="C20" s="147"/>
      <c r="D20" s="171"/>
      <c r="E20" s="94" t="s">
        <v>313</v>
      </c>
      <c r="F20" s="110" t="s">
        <v>312</v>
      </c>
    </row>
    <row r="21" spans="2:6" ht="12.75" customHeight="1" thickBot="1">
      <c r="B21" s="174" t="s">
        <v>4</v>
      </c>
      <c r="C21" s="175"/>
      <c r="D21" s="56" t="s">
        <v>5</v>
      </c>
      <c r="E21" s="164">
        <v>1</v>
      </c>
      <c r="F21" s="165">
        <v>2</v>
      </c>
    </row>
    <row r="22" spans="2:7" ht="12.75">
      <c r="B22" s="57" t="s">
        <v>50</v>
      </c>
      <c r="C22" s="58" t="s">
        <v>51</v>
      </c>
      <c r="D22" s="59"/>
      <c r="E22" s="142"/>
      <c r="F22" s="138"/>
      <c r="G22" s="98"/>
    </row>
    <row r="23" spans="2:7" ht="12.75">
      <c r="B23" s="60"/>
      <c r="C23" s="16" t="s">
        <v>6</v>
      </c>
      <c r="D23" s="9"/>
      <c r="E23" s="143"/>
      <c r="F23" s="139"/>
      <c r="G23" s="98"/>
    </row>
    <row r="24" spans="2:7" ht="12.75">
      <c r="B24" s="60"/>
      <c r="C24" s="8" t="s">
        <v>52</v>
      </c>
      <c r="D24" s="9">
        <v>1</v>
      </c>
      <c r="E24" s="10"/>
      <c r="F24" s="61">
        <v>0</v>
      </c>
      <c r="G24" s="99"/>
    </row>
    <row r="25" spans="2:7" ht="12.75">
      <c r="B25" s="60"/>
      <c r="C25" s="8" t="s">
        <v>53</v>
      </c>
      <c r="D25" s="9">
        <v>2</v>
      </c>
      <c r="E25" s="10"/>
      <c r="F25" s="61">
        <v>0</v>
      </c>
      <c r="G25" s="99"/>
    </row>
    <row r="26" spans="2:9" ht="25.5">
      <c r="B26" s="60"/>
      <c r="C26" s="8" t="s">
        <v>54</v>
      </c>
      <c r="D26" s="9">
        <v>3</v>
      </c>
      <c r="E26" s="10">
        <v>642745</v>
      </c>
      <c r="F26" s="61">
        <v>857416</v>
      </c>
      <c r="G26" s="99"/>
      <c r="H26" s="97"/>
      <c r="I26" s="97"/>
    </row>
    <row r="27" spans="2:9" ht="12.75">
      <c r="B27" s="60"/>
      <c r="C27" s="8" t="s">
        <v>55</v>
      </c>
      <c r="D27" s="9">
        <v>4</v>
      </c>
      <c r="E27" s="10"/>
      <c r="F27" s="61">
        <v>0</v>
      </c>
      <c r="G27" s="99"/>
      <c r="H27" s="97"/>
      <c r="I27" s="97"/>
    </row>
    <row r="28" spans="2:9" ht="25.5">
      <c r="B28" s="60"/>
      <c r="C28" s="8" t="s">
        <v>56</v>
      </c>
      <c r="D28" s="9">
        <v>5</v>
      </c>
      <c r="E28" s="10"/>
      <c r="F28" s="61">
        <v>0</v>
      </c>
      <c r="G28" s="99"/>
      <c r="H28" s="97"/>
      <c r="I28" s="97"/>
    </row>
    <row r="29" spans="2:9" ht="12.75">
      <c r="B29" s="62"/>
      <c r="C29" s="11" t="s">
        <v>7</v>
      </c>
      <c r="D29" s="12">
        <v>6</v>
      </c>
      <c r="E29" s="106">
        <f>SUM(E24:E28)</f>
        <v>642745</v>
      </c>
      <c r="F29" s="63">
        <f>SUM(F24:F28)</f>
        <v>857416</v>
      </c>
      <c r="G29" s="99"/>
      <c r="H29" s="97"/>
      <c r="I29" s="97"/>
    </row>
    <row r="30" spans="2:9" ht="12.75">
      <c r="B30" s="60"/>
      <c r="C30" s="16" t="s">
        <v>8</v>
      </c>
      <c r="D30" s="9"/>
      <c r="E30" s="10"/>
      <c r="F30" s="61"/>
      <c r="G30" s="99"/>
      <c r="H30" s="97"/>
      <c r="I30" s="97"/>
    </row>
    <row r="31" spans="2:9" ht="25.5">
      <c r="B31" s="60"/>
      <c r="C31" s="8" t="s">
        <v>57</v>
      </c>
      <c r="D31" s="9">
        <v>7</v>
      </c>
      <c r="E31" s="10">
        <v>81180108</v>
      </c>
      <c r="F31" s="61">
        <v>77348508</v>
      </c>
      <c r="G31" s="99"/>
      <c r="H31" s="97"/>
      <c r="I31" s="97"/>
    </row>
    <row r="32" spans="2:9" ht="12.75">
      <c r="B32" s="60"/>
      <c r="C32" s="8" t="s">
        <v>58</v>
      </c>
      <c r="D32" s="9">
        <v>8</v>
      </c>
      <c r="E32" s="10">
        <v>8199105</v>
      </c>
      <c r="F32" s="61">
        <v>7405696</v>
      </c>
      <c r="G32" s="99"/>
      <c r="H32" s="97"/>
      <c r="I32" s="97"/>
    </row>
    <row r="33" spans="2:9" ht="12.75">
      <c r="B33" s="60"/>
      <c r="C33" s="8" t="s">
        <v>59</v>
      </c>
      <c r="D33" s="9">
        <v>9</v>
      </c>
      <c r="E33" s="10">
        <v>390524</v>
      </c>
      <c r="F33" s="61">
        <v>434494</v>
      </c>
      <c r="G33" s="99"/>
      <c r="H33" s="97"/>
      <c r="I33" s="97"/>
    </row>
    <row r="34" spans="2:9" ht="25.5">
      <c r="B34" s="60"/>
      <c r="C34" s="8" t="s">
        <v>60</v>
      </c>
      <c r="D34" s="9">
        <v>10</v>
      </c>
      <c r="E34" s="10">
        <v>3301045</v>
      </c>
      <c r="F34" s="61">
        <v>3315398</v>
      </c>
      <c r="G34" s="99"/>
      <c r="H34" s="97"/>
      <c r="I34" s="97"/>
    </row>
    <row r="35" spans="2:9" ht="12.75">
      <c r="B35" s="62"/>
      <c r="C35" s="11" t="s">
        <v>9</v>
      </c>
      <c r="D35" s="12">
        <v>11</v>
      </c>
      <c r="E35" s="106">
        <f>SUM(E31:E34)</f>
        <v>93070782</v>
      </c>
      <c r="F35" s="63">
        <f>SUM(F31:F34)</f>
        <v>88504096</v>
      </c>
      <c r="G35" s="99"/>
      <c r="H35" s="97"/>
      <c r="I35" s="97"/>
    </row>
    <row r="36" spans="2:9" ht="12.75">
      <c r="B36" s="60"/>
      <c r="C36" s="16" t="s">
        <v>10</v>
      </c>
      <c r="D36" s="9"/>
      <c r="E36" s="10"/>
      <c r="F36" s="61"/>
      <c r="G36" s="99"/>
      <c r="H36" s="97"/>
      <c r="I36" s="97"/>
    </row>
    <row r="37" spans="2:9" ht="12.75">
      <c r="B37" s="60"/>
      <c r="C37" s="8" t="s">
        <v>61</v>
      </c>
      <c r="D37" s="9">
        <v>12</v>
      </c>
      <c r="E37" s="10">
        <v>17000</v>
      </c>
      <c r="F37" s="61">
        <v>17017000</v>
      </c>
      <c r="G37" s="99"/>
      <c r="H37" s="97"/>
      <c r="I37" s="97"/>
    </row>
    <row r="38" spans="2:9" ht="25.5">
      <c r="B38" s="60"/>
      <c r="C38" s="8" t="s">
        <v>62</v>
      </c>
      <c r="D38" s="13">
        <v>13</v>
      </c>
      <c r="E38" s="10">
        <v>0</v>
      </c>
      <c r="F38" s="61">
        <v>0</v>
      </c>
      <c r="G38" s="99"/>
      <c r="H38" s="97"/>
      <c r="I38" s="97"/>
    </row>
    <row r="39" spans="2:9" ht="12.75">
      <c r="B39" s="60"/>
      <c r="C39" s="8" t="s">
        <v>63</v>
      </c>
      <c r="D39" s="13">
        <v>14</v>
      </c>
      <c r="E39" s="10">
        <v>4400</v>
      </c>
      <c r="F39" s="61">
        <v>4400</v>
      </c>
      <c r="G39" s="99"/>
      <c r="H39" s="97"/>
      <c r="I39" s="97"/>
    </row>
    <row r="40" spans="2:9" ht="38.25">
      <c r="B40" s="60"/>
      <c r="C40" s="8" t="s">
        <v>64</v>
      </c>
      <c r="D40" s="13">
        <v>15</v>
      </c>
      <c r="E40" s="10">
        <v>0</v>
      </c>
      <c r="F40" s="61">
        <v>0</v>
      </c>
      <c r="G40" s="99"/>
      <c r="H40" s="97"/>
      <c r="I40" s="97"/>
    </row>
    <row r="41" spans="2:9" ht="12.75">
      <c r="B41" s="60"/>
      <c r="C41" s="8" t="s">
        <v>65</v>
      </c>
      <c r="D41" s="13">
        <v>16</v>
      </c>
      <c r="E41" s="10">
        <v>0</v>
      </c>
      <c r="F41" s="61">
        <v>0</v>
      </c>
      <c r="G41" s="99"/>
      <c r="H41" s="97"/>
      <c r="I41" s="97"/>
    </row>
    <row r="42" spans="2:9" ht="25.5">
      <c r="B42" s="60"/>
      <c r="C42" s="8" t="s">
        <v>66</v>
      </c>
      <c r="D42" s="9">
        <v>17</v>
      </c>
      <c r="E42" s="10">
        <v>1928679</v>
      </c>
      <c r="F42" s="61">
        <v>2446239</v>
      </c>
      <c r="G42" s="99"/>
      <c r="H42" s="97"/>
      <c r="I42" s="97"/>
    </row>
    <row r="43" spans="2:9" ht="12.75">
      <c r="B43" s="60"/>
      <c r="C43" s="11" t="s">
        <v>67</v>
      </c>
      <c r="D43" s="12">
        <v>18</v>
      </c>
      <c r="E43" s="106">
        <f>SUM(E37:E42)</f>
        <v>1950079</v>
      </c>
      <c r="F43" s="63">
        <f>SUM(F37:F42)</f>
        <v>19467639</v>
      </c>
      <c r="G43" s="99"/>
      <c r="H43" s="97"/>
      <c r="I43" s="97"/>
    </row>
    <row r="44" spans="2:9" ht="12.75" customHeight="1">
      <c r="B44" s="62"/>
      <c r="C44" s="11" t="s">
        <v>68</v>
      </c>
      <c r="D44" s="14">
        <v>19</v>
      </c>
      <c r="E44" s="106">
        <f>E43+E35+E29</f>
        <v>95663606</v>
      </c>
      <c r="F44" s="63">
        <f>F43+F35+F29</f>
        <v>108829151</v>
      </c>
      <c r="G44" s="99"/>
      <c r="H44" s="97"/>
      <c r="I44" s="97"/>
    </row>
    <row r="45" spans="2:9" ht="12.75">
      <c r="B45" s="62" t="s">
        <v>69</v>
      </c>
      <c r="C45" s="16" t="s">
        <v>70</v>
      </c>
      <c r="D45" s="9"/>
      <c r="E45" s="10"/>
      <c r="F45" s="61"/>
      <c r="G45" s="99"/>
      <c r="H45" s="97"/>
      <c r="I45" s="97"/>
    </row>
    <row r="46" spans="2:9" ht="12.75" customHeight="1">
      <c r="B46" s="60"/>
      <c r="C46" s="11" t="s">
        <v>11</v>
      </c>
      <c r="D46" s="9"/>
      <c r="E46" s="10"/>
      <c r="F46" s="61"/>
      <c r="G46" s="99"/>
      <c r="H46" s="97"/>
      <c r="I46" s="97"/>
    </row>
    <row r="47" spans="2:9" ht="38.25">
      <c r="B47" s="60"/>
      <c r="C47" s="8" t="s">
        <v>71</v>
      </c>
      <c r="D47" s="13">
        <v>20</v>
      </c>
      <c r="E47" s="10">
        <v>16047543</v>
      </c>
      <c r="F47" s="61">
        <v>21252924</v>
      </c>
      <c r="G47" s="99"/>
      <c r="H47" s="97"/>
      <c r="I47" s="97"/>
    </row>
    <row r="48" spans="2:9" ht="25.5">
      <c r="B48" s="60"/>
      <c r="C48" s="8" t="s">
        <v>72</v>
      </c>
      <c r="D48" s="13">
        <v>21</v>
      </c>
      <c r="E48" s="10">
        <v>60553786</v>
      </c>
      <c r="F48" s="61">
        <v>72441410</v>
      </c>
      <c r="G48" s="99"/>
      <c r="H48" s="97"/>
      <c r="I48" s="97"/>
    </row>
    <row r="49" spans="2:9" ht="38.25">
      <c r="B49" s="60"/>
      <c r="C49" s="8" t="s">
        <v>73</v>
      </c>
      <c r="D49" s="13">
        <v>22</v>
      </c>
      <c r="E49" s="10">
        <v>11300275</v>
      </c>
      <c r="F49" s="61">
        <v>8605072</v>
      </c>
      <c r="G49" s="99"/>
      <c r="H49" s="97"/>
      <c r="I49" s="97"/>
    </row>
    <row r="50" spans="2:9" ht="12.75">
      <c r="B50" s="60"/>
      <c r="C50" s="8" t="s">
        <v>74</v>
      </c>
      <c r="D50" s="13">
        <v>23</v>
      </c>
      <c r="E50" s="10">
        <v>5296964</v>
      </c>
      <c r="F50" s="61">
        <v>5534335</v>
      </c>
      <c r="G50" s="99"/>
      <c r="H50" s="97"/>
      <c r="I50" s="97"/>
    </row>
    <row r="51" spans="2:9" ht="12.75">
      <c r="B51" s="62"/>
      <c r="C51" s="11" t="s">
        <v>75</v>
      </c>
      <c r="D51" s="12">
        <v>24</v>
      </c>
      <c r="E51" s="106">
        <f>SUM(E47:E50)</f>
        <v>93198568</v>
      </c>
      <c r="F51" s="63">
        <f>SUM(F47:F50)</f>
        <v>107833741</v>
      </c>
      <c r="G51" s="99"/>
      <c r="H51" s="97"/>
      <c r="I51" s="97"/>
    </row>
    <row r="52" spans="2:9" ht="12.75">
      <c r="B52" s="60"/>
      <c r="C52" s="64" t="s">
        <v>12</v>
      </c>
      <c r="D52" s="9"/>
      <c r="E52" s="10"/>
      <c r="F52" s="61"/>
      <c r="G52" s="99"/>
      <c r="H52" s="97"/>
      <c r="I52" s="97"/>
    </row>
    <row r="53" spans="2:9" ht="12.75">
      <c r="B53" s="60"/>
      <c r="C53" s="8" t="s">
        <v>76</v>
      </c>
      <c r="D53" s="13">
        <v>25</v>
      </c>
      <c r="E53" s="10">
        <v>77433835</v>
      </c>
      <c r="F53" s="61">
        <v>82520323</v>
      </c>
      <c r="G53" s="99"/>
      <c r="H53" s="97"/>
      <c r="I53" s="97"/>
    </row>
    <row r="54" spans="2:9" ht="12.75">
      <c r="B54" s="60"/>
      <c r="C54" s="8" t="s">
        <v>77</v>
      </c>
      <c r="D54" s="9">
        <v>26</v>
      </c>
      <c r="E54" s="10">
        <v>1168832</v>
      </c>
      <c r="F54" s="61">
        <v>1168832</v>
      </c>
      <c r="G54" s="99"/>
      <c r="H54" s="97"/>
      <c r="I54" s="97"/>
    </row>
    <row r="55" spans="2:9" ht="38.25">
      <c r="B55" s="60"/>
      <c r="C55" s="8" t="s">
        <v>78</v>
      </c>
      <c r="D55" s="9">
        <v>27</v>
      </c>
      <c r="E55" s="10">
        <v>65410</v>
      </c>
      <c r="F55" s="61">
        <v>0</v>
      </c>
      <c r="G55" s="99"/>
      <c r="H55" s="97"/>
      <c r="I55" s="97"/>
    </row>
    <row r="56" spans="2:9" ht="38.25">
      <c r="B56" s="60"/>
      <c r="C56" s="8" t="s">
        <v>79</v>
      </c>
      <c r="D56" s="9">
        <v>28</v>
      </c>
      <c r="E56" s="10">
        <v>29589057</v>
      </c>
      <c r="F56" s="61">
        <v>37090961</v>
      </c>
      <c r="G56" s="99"/>
      <c r="H56" s="97"/>
      <c r="I56" s="97"/>
    </row>
    <row r="57" spans="2:9" ht="12.75">
      <c r="B57" s="60"/>
      <c r="C57" s="8" t="s">
        <v>80</v>
      </c>
      <c r="D57" s="9">
        <v>29</v>
      </c>
      <c r="E57" s="10">
        <v>0</v>
      </c>
      <c r="F57" s="61">
        <v>0</v>
      </c>
      <c r="G57" s="99"/>
      <c r="H57" s="97"/>
      <c r="I57" s="97"/>
    </row>
    <row r="58" spans="2:9" ht="12.75">
      <c r="B58" s="62"/>
      <c r="C58" s="11" t="s">
        <v>81</v>
      </c>
      <c r="D58" s="124">
        <v>30</v>
      </c>
      <c r="E58" s="106">
        <f>SUM(E53:E57)</f>
        <v>108257134</v>
      </c>
      <c r="F58" s="63">
        <f>SUM(F53:F57)</f>
        <v>120780116</v>
      </c>
      <c r="G58" s="99"/>
      <c r="H58" s="97"/>
      <c r="I58" s="97"/>
    </row>
    <row r="59" spans="2:9" ht="12.75">
      <c r="B59" s="60"/>
      <c r="C59" s="64" t="s">
        <v>13</v>
      </c>
      <c r="D59" s="9"/>
      <c r="E59" s="10"/>
      <c r="F59" s="61"/>
      <c r="G59" s="99"/>
      <c r="H59" s="97"/>
      <c r="I59" s="97"/>
    </row>
    <row r="60" spans="2:9" ht="12.75">
      <c r="B60" s="60"/>
      <c r="C60" s="8" t="s">
        <v>82</v>
      </c>
      <c r="D60" s="9">
        <v>31</v>
      </c>
      <c r="E60" s="10">
        <v>0</v>
      </c>
      <c r="F60" s="61">
        <v>0</v>
      </c>
      <c r="G60" s="99"/>
      <c r="H60" s="97"/>
      <c r="I60" s="97"/>
    </row>
    <row r="61" spans="2:9" ht="25.5">
      <c r="B61" s="60"/>
      <c r="C61" s="8" t="s">
        <v>83</v>
      </c>
      <c r="D61" s="13">
        <v>32</v>
      </c>
      <c r="E61" s="10">
        <v>797040</v>
      </c>
      <c r="F61" s="61">
        <v>0</v>
      </c>
      <c r="G61" s="99"/>
      <c r="H61" s="97"/>
      <c r="I61" s="97"/>
    </row>
    <row r="62" spans="2:9" ht="12.75" customHeight="1">
      <c r="B62" s="62"/>
      <c r="C62" s="11" t="s">
        <v>84</v>
      </c>
      <c r="D62" s="9">
        <v>33</v>
      </c>
      <c r="E62" s="106">
        <f>E60+E61</f>
        <v>797040</v>
      </c>
      <c r="F62" s="63">
        <f>F60+F61</f>
        <v>0</v>
      </c>
      <c r="G62" s="99"/>
      <c r="H62" s="97"/>
      <c r="I62" s="97"/>
    </row>
    <row r="63" spans="2:9" ht="25.5">
      <c r="B63" s="60"/>
      <c r="C63" s="11" t="s">
        <v>85</v>
      </c>
      <c r="D63" s="13">
        <v>34</v>
      </c>
      <c r="E63" s="10">
        <v>4256906</v>
      </c>
      <c r="F63" s="61">
        <v>2814531</v>
      </c>
      <c r="G63" s="99"/>
      <c r="H63" s="97"/>
      <c r="I63" s="97"/>
    </row>
    <row r="64" spans="2:9" ht="12.75" customHeight="1">
      <c r="B64" s="62"/>
      <c r="C64" s="11" t="s">
        <v>86</v>
      </c>
      <c r="D64" s="14">
        <v>35</v>
      </c>
      <c r="E64" s="106">
        <f>E63+E62+E58+E51</f>
        <v>206509648</v>
      </c>
      <c r="F64" s="63">
        <f>F63+F62+F58+F51</f>
        <v>231428388</v>
      </c>
      <c r="G64" s="99"/>
      <c r="H64" s="97"/>
      <c r="I64" s="97"/>
    </row>
    <row r="65" spans="2:9" ht="12.75">
      <c r="B65" s="62" t="s">
        <v>87</v>
      </c>
      <c r="C65" s="11" t="s">
        <v>88</v>
      </c>
      <c r="D65" s="9">
        <v>36</v>
      </c>
      <c r="E65" s="10">
        <v>1413937</v>
      </c>
      <c r="F65" s="61">
        <v>1448311</v>
      </c>
      <c r="G65" s="99"/>
      <c r="H65" s="97"/>
      <c r="I65" s="97"/>
    </row>
    <row r="66" spans="2:9" ht="27.75" customHeight="1">
      <c r="B66" s="65" t="s">
        <v>89</v>
      </c>
      <c r="C66" s="66" t="s">
        <v>90</v>
      </c>
      <c r="D66" s="9"/>
      <c r="E66" s="144"/>
      <c r="F66" s="61"/>
      <c r="G66" s="99"/>
      <c r="H66" s="97"/>
      <c r="I66" s="97"/>
    </row>
    <row r="67" spans="2:9" ht="25.5">
      <c r="B67" s="60"/>
      <c r="C67" s="8" t="s">
        <v>91</v>
      </c>
      <c r="D67" s="9">
        <v>37</v>
      </c>
      <c r="E67" s="10">
        <v>0</v>
      </c>
      <c r="F67" s="61">
        <v>0</v>
      </c>
      <c r="G67" s="99"/>
      <c r="H67" s="97"/>
      <c r="I67" s="97"/>
    </row>
    <row r="68" spans="2:9" ht="25.5">
      <c r="B68" s="60"/>
      <c r="C68" s="8" t="s">
        <v>92</v>
      </c>
      <c r="D68" s="9">
        <v>38</v>
      </c>
      <c r="E68" s="10">
        <v>18940974</v>
      </c>
      <c r="F68" s="61">
        <v>19834076</v>
      </c>
      <c r="G68" s="99"/>
      <c r="H68" s="97"/>
      <c r="I68" s="97"/>
    </row>
    <row r="69" spans="2:9" ht="12.75">
      <c r="B69" s="60"/>
      <c r="C69" s="8" t="s">
        <v>93</v>
      </c>
      <c r="D69" s="13">
        <v>39</v>
      </c>
      <c r="E69" s="10">
        <v>47998938</v>
      </c>
      <c r="F69" s="61">
        <v>93994238</v>
      </c>
      <c r="G69" s="99"/>
      <c r="H69" s="97"/>
      <c r="I69" s="97"/>
    </row>
    <row r="70" spans="2:9" ht="12.75">
      <c r="B70" s="60"/>
      <c r="C70" s="8" t="s">
        <v>94</v>
      </c>
      <c r="D70" s="9">
        <v>40</v>
      </c>
      <c r="E70" s="10">
        <v>48409432</v>
      </c>
      <c r="F70" s="61">
        <v>49875196</v>
      </c>
      <c r="G70" s="99"/>
      <c r="H70" s="97"/>
      <c r="I70" s="97"/>
    </row>
    <row r="71" spans="2:9" ht="12.75">
      <c r="B71" s="60"/>
      <c r="C71" s="8" t="s">
        <v>95</v>
      </c>
      <c r="D71" s="9">
        <v>41</v>
      </c>
      <c r="E71" s="10">
        <v>9132562</v>
      </c>
      <c r="F71" s="61">
        <v>16651972</v>
      </c>
      <c r="G71" s="99"/>
      <c r="H71" s="97"/>
      <c r="I71" s="97"/>
    </row>
    <row r="72" spans="2:9" ht="25.5">
      <c r="B72" s="60"/>
      <c r="C72" s="8" t="s">
        <v>96</v>
      </c>
      <c r="D72" s="9">
        <v>42</v>
      </c>
      <c r="E72" s="10">
        <v>0</v>
      </c>
      <c r="F72" s="61">
        <v>0</v>
      </c>
      <c r="G72" s="99"/>
      <c r="H72" s="97"/>
      <c r="I72" s="97"/>
    </row>
    <row r="73" spans="2:9" ht="38.25">
      <c r="B73" s="60"/>
      <c r="C73" s="8" t="s">
        <v>97</v>
      </c>
      <c r="D73" s="9">
        <v>43</v>
      </c>
      <c r="E73" s="10">
        <v>0</v>
      </c>
      <c r="F73" s="61">
        <v>0</v>
      </c>
      <c r="G73" s="99"/>
      <c r="H73" s="97"/>
      <c r="I73" s="97"/>
    </row>
    <row r="74" spans="2:9" ht="76.5">
      <c r="B74" s="60"/>
      <c r="C74" s="8" t="s">
        <v>98</v>
      </c>
      <c r="D74" s="9">
        <v>44</v>
      </c>
      <c r="E74" s="10">
        <v>117400149</v>
      </c>
      <c r="F74" s="61">
        <v>129941136</v>
      </c>
      <c r="G74" s="99"/>
      <c r="H74" s="97"/>
      <c r="I74" s="97"/>
    </row>
    <row r="75" spans="2:9" ht="12.75">
      <c r="B75" s="62"/>
      <c r="C75" s="11" t="s">
        <v>99</v>
      </c>
      <c r="D75" s="12">
        <v>45</v>
      </c>
      <c r="E75" s="106">
        <f>SUM(E67:E74)</f>
        <v>241882055</v>
      </c>
      <c r="F75" s="63">
        <f>SUM(F67:F74)</f>
        <v>310296618</v>
      </c>
      <c r="G75" s="99"/>
      <c r="H75" s="97"/>
      <c r="I75" s="97"/>
    </row>
    <row r="76" spans="2:9" ht="23.25" customHeight="1">
      <c r="B76" s="62" t="s">
        <v>100</v>
      </c>
      <c r="C76" s="11" t="s">
        <v>101</v>
      </c>
      <c r="D76" s="14">
        <v>46</v>
      </c>
      <c r="E76" s="106">
        <f>E64+E65-E75-E95</f>
        <v>-34007291</v>
      </c>
      <c r="F76" s="63">
        <f>F64+F65-F75-F95</f>
        <v>-77462646</v>
      </c>
      <c r="G76" s="99"/>
      <c r="H76" s="97"/>
      <c r="I76" s="97"/>
    </row>
    <row r="77" spans="2:9" ht="12.75" customHeight="1">
      <c r="B77" s="62" t="s">
        <v>102</v>
      </c>
      <c r="C77" s="11" t="s">
        <v>103</v>
      </c>
      <c r="D77" s="14">
        <v>47</v>
      </c>
      <c r="E77" s="106">
        <f>E76+E44</f>
        <v>61656315</v>
      </c>
      <c r="F77" s="63">
        <f>F76+F44</f>
        <v>31366505</v>
      </c>
      <c r="G77" s="99"/>
      <c r="H77" s="97"/>
      <c r="I77" s="97"/>
    </row>
    <row r="78" spans="2:9" ht="23.25" customHeight="1">
      <c r="B78" s="65" t="s">
        <v>104</v>
      </c>
      <c r="C78" s="66" t="s">
        <v>105</v>
      </c>
      <c r="D78" s="15"/>
      <c r="E78" s="67"/>
      <c r="F78" s="61"/>
      <c r="G78" s="99"/>
      <c r="H78" s="97"/>
      <c r="I78" s="97"/>
    </row>
    <row r="79" spans="2:9" ht="25.5">
      <c r="B79" s="60"/>
      <c r="C79" s="8" t="s">
        <v>91</v>
      </c>
      <c r="D79" s="13">
        <v>48</v>
      </c>
      <c r="E79" s="10">
        <v>0</v>
      </c>
      <c r="F79" s="61">
        <v>0</v>
      </c>
      <c r="G79" s="99"/>
      <c r="H79" s="97"/>
      <c r="I79" s="97"/>
    </row>
    <row r="80" spans="2:9" ht="25.5">
      <c r="B80" s="60"/>
      <c r="C80" s="8" t="s">
        <v>92</v>
      </c>
      <c r="D80" s="9">
        <v>49</v>
      </c>
      <c r="E80" s="10">
        <v>3750000</v>
      </c>
      <c r="F80" s="61">
        <v>2062500</v>
      </c>
      <c r="G80" s="99"/>
      <c r="H80" s="97"/>
      <c r="I80" s="97"/>
    </row>
    <row r="81" spans="2:9" ht="12.75">
      <c r="B81" s="60"/>
      <c r="C81" s="8" t="s">
        <v>93</v>
      </c>
      <c r="D81" s="13">
        <v>50</v>
      </c>
      <c r="E81" s="10">
        <v>0</v>
      </c>
      <c r="F81" s="61">
        <v>0</v>
      </c>
      <c r="G81" s="99"/>
      <c r="H81" s="97"/>
      <c r="I81" s="97"/>
    </row>
    <row r="82" spans="2:9" ht="12.75">
      <c r="B82" s="60"/>
      <c r="C82" s="8" t="s">
        <v>94</v>
      </c>
      <c r="D82" s="9">
        <v>51</v>
      </c>
      <c r="E82" s="10">
        <v>0</v>
      </c>
      <c r="F82" s="61">
        <v>0</v>
      </c>
      <c r="G82" s="99"/>
      <c r="H82" s="97"/>
      <c r="I82" s="97"/>
    </row>
    <row r="83" spans="2:9" ht="12.75">
      <c r="B83" s="60"/>
      <c r="C83" s="8" t="s">
        <v>95</v>
      </c>
      <c r="D83" s="9">
        <v>52</v>
      </c>
      <c r="E83" s="10">
        <v>0</v>
      </c>
      <c r="F83" s="61">
        <v>0</v>
      </c>
      <c r="G83" s="99"/>
      <c r="H83" s="97"/>
      <c r="I83" s="97"/>
    </row>
    <row r="84" spans="2:9" ht="25.5">
      <c r="B84" s="60"/>
      <c r="C84" s="8" t="s">
        <v>96</v>
      </c>
      <c r="D84" s="9">
        <v>53</v>
      </c>
      <c r="E84" s="10">
        <v>0</v>
      </c>
      <c r="F84" s="61">
        <v>0</v>
      </c>
      <c r="G84" s="99"/>
      <c r="H84" s="97"/>
      <c r="I84" s="97"/>
    </row>
    <row r="85" spans="2:9" ht="38.25">
      <c r="B85" s="60"/>
      <c r="C85" s="8" t="s">
        <v>97</v>
      </c>
      <c r="D85" s="9">
        <v>54</v>
      </c>
      <c r="E85" s="10">
        <v>0</v>
      </c>
      <c r="F85" s="61">
        <v>0</v>
      </c>
      <c r="G85" s="99"/>
      <c r="H85" s="97"/>
      <c r="I85" s="97"/>
    </row>
    <row r="86" spans="2:9" ht="76.5">
      <c r="B86" s="60"/>
      <c r="C86" s="8" t="s">
        <v>98</v>
      </c>
      <c r="D86" s="9">
        <v>55</v>
      </c>
      <c r="E86" s="10">
        <v>8081353</v>
      </c>
      <c r="F86" s="61">
        <v>4579585</v>
      </c>
      <c r="G86" s="99"/>
      <c r="H86" s="97"/>
      <c r="I86" s="97"/>
    </row>
    <row r="87" spans="2:9" ht="12.75" customHeight="1">
      <c r="B87" s="62"/>
      <c r="C87" s="11" t="s">
        <v>106</v>
      </c>
      <c r="D87" s="12">
        <v>56</v>
      </c>
      <c r="E87" s="106">
        <f>SUM(E79:E86)</f>
        <v>11831353</v>
      </c>
      <c r="F87" s="63">
        <f>SUM(F79:F86)</f>
        <v>6642085</v>
      </c>
      <c r="G87" s="99"/>
      <c r="H87" s="97"/>
      <c r="I87" s="97"/>
    </row>
    <row r="88" spans="2:9" ht="12.75">
      <c r="B88" s="62" t="s">
        <v>107</v>
      </c>
      <c r="C88" s="16" t="s">
        <v>108</v>
      </c>
      <c r="D88" s="9"/>
      <c r="E88" s="10"/>
      <c r="F88" s="61"/>
      <c r="G88" s="99"/>
      <c r="H88" s="97"/>
      <c r="I88" s="97"/>
    </row>
    <row r="89" spans="2:9" ht="25.5">
      <c r="B89" s="60"/>
      <c r="C89" s="8" t="s">
        <v>109</v>
      </c>
      <c r="D89" s="13">
        <v>57</v>
      </c>
      <c r="E89" s="10">
        <v>0</v>
      </c>
      <c r="F89" s="61">
        <v>0</v>
      </c>
      <c r="G89" s="99"/>
      <c r="H89" s="97"/>
      <c r="I89" s="97"/>
    </row>
    <row r="90" spans="2:9" ht="12.75">
      <c r="B90" s="60"/>
      <c r="C90" s="8" t="s">
        <v>110</v>
      </c>
      <c r="D90" s="13">
        <v>58</v>
      </c>
      <c r="E90" s="10">
        <v>0</v>
      </c>
      <c r="F90" s="61">
        <v>0</v>
      </c>
      <c r="G90" s="99"/>
      <c r="H90" s="97"/>
      <c r="I90" s="97"/>
    </row>
    <row r="91" spans="2:9" ht="12.75">
      <c r="B91" s="60"/>
      <c r="C91" s="8" t="s">
        <v>111</v>
      </c>
      <c r="D91" s="9">
        <v>59</v>
      </c>
      <c r="E91" s="10">
        <v>833452</v>
      </c>
      <c r="F91" s="61">
        <v>833452</v>
      </c>
      <c r="G91" s="99"/>
      <c r="H91" s="97"/>
      <c r="I91" s="97"/>
    </row>
    <row r="92" spans="2:9" ht="12.75" customHeight="1">
      <c r="B92" s="62"/>
      <c r="C92" s="11" t="s">
        <v>112</v>
      </c>
      <c r="D92" s="12">
        <v>60</v>
      </c>
      <c r="E92" s="106">
        <f>SUM(E89:E91)</f>
        <v>833452</v>
      </c>
      <c r="F92" s="63">
        <f>SUM(F89:F91)</f>
        <v>833452</v>
      </c>
      <c r="G92" s="99"/>
      <c r="H92" s="97"/>
      <c r="I92" s="97"/>
    </row>
    <row r="93" spans="2:9" ht="12.75">
      <c r="B93" s="62" t="s">
        <v>113</v>
      </c>
      <c r="C93" s="16" t="s">
        <v>114</v>
      </c>
      <c r="D93" s="9"/>
      <c r="E93" s="24"/>
      <c r="F93" s="63"/>
      <c r="G93" s="99"/>
      <c r="H93" s="97"/>
      <c r="I93" s="97"/>
    </row>
    <row r="94" spans="2:9" ht="25.5">
      <c r="B94" s="60"/>
      <c r="C94" s="8" t="s">
        <v>115</v>
      </c>
      <c r="D94" s="9">
        <v>61</v>
      </c>
      <c r="E94" s="10">
        <v>155413</v>
      </c>
      <c r="F94" s="61">
        <v>80076</v>
      </c>
      <c r="G94" s="99"/>
      <c r="H94" s="97"/>
      <c r="I94" s="97"/>
    </row>
    <row r="95" spans="2:9" ht="12.75">
      <c r="B95" s="62"/>
      <c r="C95" s="8" t="s">
        <v>116</v>
      </c>
      <c r="D95" s="9">
        <v>62</v>
      </c>
      <c r="E95" s="10">
        <v>48821</v>
      </c>
      <c r="F95" s="61">
        <v>42727</v>
      </c>
      <c r="G95" s="99"/>
      <c r="H95" s="97"/>
      <c r="I95" s="97"/>
    </row>
    <row r="96" spans="2:9" ht="12.75">
      <c r="B96" s="68"/>
      <c r="C96" s="69" t="s">
        <v>117</v>
      </c>
      <c r="D96" s="70">
        <v>63</v>
      </c>
      <c r="E96" s="107">
        <f>SUM(E94:E95)</f>
        <v>204234</v>
      </c>
      <c r="F96" s="104">
        <f>SUM(F94:F95)</f>
        <v>122803</v>
      </c>
      <c r="G96" s="99"/>
      <c r="H96" s="97"/>
      <c r="I96" s="97"/>
    </row>
    <row r="97" spans="2:9" ht="12.75">
      <c r="B97" s="62" t="s">
        <v>118</v>
      </c>
      <c r="C97" s="16" t="s">
        <v>119</v>
      </c>
      <c r="D97" s="9"/>
      <c r="E97" s="10"/>
      <c r="F97" s="61"/>
      <c r="G97" s="99"/>
      <c r="H97" s="97"/>
      <c r="I97" s="97"/>
    </row>
    <row r="98" spans="2:9" ht="12.75">
      <c r="B98" s="60"/>
      <c r="C98" s="16" t="s">
        <v>120</v>
      </c>
      <c r="D98" s="13"/>
      <c r="E98" s="24"/>
      <c r="F98" s="63"/>
      <c r="G98" s="99"/>
      <c r="H98" s="97"/>
      <c r="I98" s="97"/>
    </row>
    <row r="99" spans="2:9" ht="12.75">
      <c r="B99" s="60"/>
      <c r="C99" s="8" t="s">
        <v>121</v>
      </c>
      <c r="D99" s="13">
        <v>64</v>
      </c>
      <c r="E99" s="10">
        <v>9426940</v>
      </c>
      <c r="F99" s="61">
        <v>9426940</v>
      </c>
      <c r="G99" s="99"/>
      <c r="H99" s="97"/>
      <c r="I99" s="97"/>
    </row>
    <row r="100" spans="2:9" ht="12.75">
      <c r="B100" s="60"/>
      <c r="C100" s="8" t="s">
        <v>122</v>
      </c>
      <c r="D100" s="13">
        <v>65</v>
      </c>
      <c r="E100" s="10">
        <v>0</v>
      </c>
      <c r="F100" s="61">
        <v>0</v>
      </c>
      <c r="G100" s="99"/>
      <c r="H100" s="97"/>
      <c r="I100" s="97"/>
    </row>
    <row r="101" spans="2:9" ht="12.75">
      <c r="B101" s="60"/>
      <c r="C101" s="8" t="s">
        <v>123</v>
      </c>
      <c r="D101" s="13">
        <v>66</v>
      </c>
      <c r="E101" s="10">
        <v>0</v>
      </c>
      <c r="F101" s="61">
        <v>0</v>
      </c>
      <c r="G101" s="99"/>
      <c r="H101" s="97"/>
      <c r="I101" s="97"/>
    </row>
    <row r="102" spans="2:9" ht="12.75">
      <c r="B102" s="60"/>
      <c r="C102" s="69" t="s">
        <v>124</v>
      </c>
      <c r="D102" s="13">
        <v>67</v>
      </c>
      <c r="E102" s="108">
        <f>E99+E100+E101</f>
        <v>9426940</v>
      </c>
      <c r="F102" s="61">
        <f>F99+F100+F101</f>
        <v>9426940</v>
      </c>
      <c r="G102" s="99"/>
      <c r="H102" s="97"/>
      <c r="I102" s="97"/>
    </row>
    <row r="103" spans="2:9" ht="12.75">
      <c r="B103" s="60"/>
      <c r="C103" s="16" t="s">
        <v>125</v>
      </c>
      <c r="D103" s="9">
        <v>68</v>
      </c>
      <c r="E103" s="10">
        <v>0</v>
      </c>
      <c r="F103" s="61">
        <v>0</v>
      </c>
      <c r="G103" s="99"/>
      <c r="H103" s="97"/>
      <c r="I103" s="97"/>
    </row>
    <row r="104" spans="2:9" ht="12.75">
      <c r="B104" s="60"/>
      <c r="C104" s="16" t="s">
        <v>126</v>
      </c>
      <c r="D104" s="9">
        <v>69</v>
      </c>
      <c r="E104" s="10">
        <v>97861770</v>
      </c>
      <c r="F104" s="61">
        <v>97501690</v>
      </c>
      <c r="G104" s="99"/>
      <c r="H104" s="97"/>
      <c r="I104" s="97"/>
    </row>
    <row r="105" spans="2:9" ht="12.75">
      <c r="B105" s="60"/>
      <c r="C105" s="16" t="s">
        <v>127</v>
      </c>
      <c r="D105" s="14"/>
      <c r="E105" s="10"/>
      <c r="F105" s="61"/>
      <c r="G105" s="99"/>
      <c r="H105" s="97"/>
      <c r="I105" s="97"/>
    </row>
    <row r="106" spans="2:9" ht="12.75">
      <c r="B106" s="60"/>
      <c r="C106" s="8" t="s">
        <v>128</v>
      </c>
      <c r="D106" s="13">
        <v>70</v>
      </c>
      <c r="E106" s="10">
        <v>1646993</v>
      </c>
      <c r="F106" s="61">
        <v>1646993</v>
      </c>
      <c r="G106" s="99"/>
      <c r="H106" s="97"/>
      <c r="I106" s="97"/>
    </row>
    <row r="107" spans="2:9" ht="12.75">
      <c r="B107" s="60"/>
      <c r="C107" s="8" t="s">
        <v>129</v>
      </c>
      <c r="D107" s="13">
        <v>71</v>
      </c>
      <c r="E107" s="10">
        <v>0</v>
      </c>
      <c r="F107" s="61">
        <v>0</v>
      </c>
      <c r="G107" s="99"/>
      <c r="H107" s="97"/>
      <c r="I107" s="97"/>
    </row>
    <row r="108" spans="2:9" ht="25.5">
      <c r="B108" s="60"/>
      <c r="C108" s="8" t="s">
        <v>130</v>
      </c>
      <c r="D108" s="13">
        <v>72</v>
      </c>
      <c r="E108" s="10">
        <v>29852208</v>
      </c>
      <c r="F108" s="61">
        <v>30212289</v>
      </c>
      <c r="G108" s="99"/>
      <c r="H108" s="97"/>
      <c r="I108" s="97"/>
    </row>
    <row r="109" spans="2:9" ht="12.75">
      <c r="B109" s="60"/>
      <c r="C109" s="8" t="s">
        <v>131</v>
      </c>
      <c r="D109" s="13">
        <v>73</v>
      </c>
      <c r="E109" s="10">
        <v>716400</v>
      </c>
      <c r="F109" s="61">
        <v>716400</v>
      </c>
      <c r="G109" s="99"/>
      <c r="H109" s="97"/>
      <c r="I109" s="97"/>
    </row>
    <row r="110" spans="2:9" ht="12.75">
      <c r="B110" s="60"/>
      <c r="C110" s="8" t="s">
        <v>132</v>
      </c>
      <c r="D110" s="13">
        <v>74</v>
      </c>
      <c r="E110" s="10">
        <v>0</v>
      </c>
      <c r="F110" s="61">
        <v>0</v>
      </c>
      <c r="G110" s="99"/>
      <c r="H110" s="97"/>
      <c r="I110" s="97"/>
    </row>
    <row r="111" spans="2:9" ht="12.75">
      <c r="B111" s="60"/>
      <c r="C111" s="69" t="s">
        <v>133</v>
      </c>
      <c r="D111" s="13">
        <v>75</v>
      </c>
      <c r="E111" s="108">
        <f>SUM(E106:E109)-E110</f>
        <v>32215601</v>
      </c>
      <c r="F111" s="61">
        <f>SUM(F106:F109)-F110</f>
        <v>32575682</v>
      </c>
      <c r="G111" s="99"/>
      <c r="H111" s="97"/>
      <c r="I111" s="97"/>
    </row>
    <row r="112" spans="2:9" ht="12.75">
      <c r="B112" s="60"/>
      <c r="C112" s="16" t="s">
        <v>134</v>
      </c>
      <c r="D112" s="9"/>
      <c r="E112" s="10"/>
      <c r="F112" s="61"/>
      <c r="G112" s="99"/>
      <c r="H112" s="97"/>
      <c r="I112" s="97"/>
    </row>
    <row r="113" spans="2:9" ht="12.75">
      <c r="B113" s="60"/>
      <c r="C113" s="8" t="s">
        <v>135</v>
      </c>
      <c r="D113" s="9">
        <v>76</v>
      </c>
      <c r="E113" s="10">
        <v>0</v>
      </c>
      <c r="F113" s="61">
        <v>0</v>
      </c>
      <c r="G113" s="99"/>
      <c r="H113" s="97"/>
      <c r="I113" s="97"/>
    </row>
    <row r="114" spans="2:9" ht="12.75">
      <c r="B114" s="60"/>
      <c r="C114" s="8" t="s">
        <v>136</v>
      </c>
      <c r="D114" s="9">
        <v>77</v>
      </c>
      <c r="E114" s="10">
        <v>91708884</v>
      </c>
      <c r="F114" s="61">
        <v>90668213</v>
      </c>
      <c r="G114" s="99"/>
      <c r="H114" s="97"/>
      <c r="I114" s="97"/>
    </row>
    <row r="115" spans="2:9" s="30" customFormat="1" ht="25.5">
      <c r="B115" s="60"/>
      <c r="C115" s="71" t="s">
        <v>137</v>
      </c>
      <c r="D115" s="72"/>
      <c r="E115" s="73"/>
      <c r="F115" s="61">
        <v>0</v>
      </c>
      <c r="G115" s="99"/>
      <c r="H115" s="97"/>
      <c r="I115" s="97"/>
    </row>
    <row r="116" spans="2:9" ht="12.75">
      <c r="B116" s="60"/>
      <c r="C116" s="8" t="s">
        <v>138</v>
      </c>
      <c r="D116" s="9">
        <v>78</v>
      </c>
      <c r="E116" s="10">
        <v>1095442</v>
      </c>
      <c r="F116" s="61">
        <v>0</v>
      </c>
      <c r="G116" s="99"/>
      <c r="H116" s="97"/>
      <c r="I116" s="97"/>
    </row>
    <row r="117" spans="2:9" ht="12.75">
      <c r="B117" s="60"/>
      <c r="C117" s="8" t="s">
        <v>139</v>
      </c>
      <c r="D117" s="9">
        <v>79</v>
      </c>
      <c r="E117" s="10">
        <v>0</v>
      </c>
      <c r="F117" s="61">
        <v>25025207</v>
      </c>
      <c r="G117" s="99"/>
      <c r="H117" s="97"/>
      <c r="I117" s="97"/>
    </row>
    <row r="118" spans="2:9" ht="12.75">
      <c r="B118" s="60"/>
      <c r="C118" s="8" t="s">
        <v>140</v>
      </c>
      <c r="D118" s="9">
        <v>80</v>
      </c>
      <c r="E118" s="10">
        <v>54772</v>
      </c>
      <c r="F118" s="61">
        <v>0</v>
      </c>
      <c r="G118" s="99"/>
      <c r="H118" s="97"/>
      <c r="I118" s="97"/>
    </row>
    <row r="119" spans="2:9" ht="23.25" customHeight="1">
      <c r="B119" s="62"/>
      <c r="C119" s="11" t="s">
        <v>141</v>
      </c>
      <c r="D119" s="9">
        <v>81</v>
      </c>
      <c r="E119" s="106">
        <f>E102+E103+E104+E111+E113-E114+E116-E117-E118</f>
        <v>48836097</v>
      </c>
      <c r="F119" s="63">
        <f>F102+F103+F104+F111+F113-F114+F116-F117-F118</f>
        <v>23810892</v>
      </c>
      <c r="G119" s="99"/>
      <c r="H119" s="97"/>
      <c r="I119" s="97"/>
    </row>
    <row r="120" spans="2:9" ht="12.75">
      <c r="B120" s="60"/>
      <c r="C120" s="8" t="s">
        <v>14</v>
      </c>
      <c r="D120" s="9">
        <v>82</v>
      </c>
      <c r="E120" s="108"/>
      <c r="F120" s="61"/>
      <c r="G120" s="99"/>
      <c r="H120" s="97"/>
      <c r="I120" s="97"/>
    </row>
    <row r="121" spans="2:9" ht="13.5" customHeight="1" thickBot="1">
      <c r="B121" s="74"/>
      <c r="C121" s="75" t="s">
        <v>142</v>
      </c>
      <c r="D121" s="76">
        <v>83</v>
      </c>
      <c r="E121" s="109">
        <f>E119+E120</f>
        <v>48836097</v>
      </c>
      <c r="F121" s="105">
        <f>F119+F120</f>
        <v>23810892</v>
      </c>
      <c r="G121" s="99"/>
      <c r="H121" s="97"/>
      <c r="I121" s="97"/>
    </row>
    <row r="122" spans="4:9" ht="12.75">
      <c r="D122" s="17"/>
      <c r="E122" s="140"/>
      <c r="F122" s="137"/>
      <c r="G122" s="98"/>
      <c r="H122" s="97"/>
      <c r="I122" s="97"/>
    </row>
    <row r="123" spans="2:7" ht="12.75">
      <c r="B123" s="25"/>
      <c r="F123" s="28"/>
      <c r="G123" s="97"/>
    </row>
    <row r="124" spans="4:7" ht="12.75">
      <c r="D124" s="17"/>
      <c r="E124" s="140"/>
      <c r="F124" s="137"/>
      <c r="G124" s="97"/>
    </row>
    <row r="125" spans="4:7" ht="12.75">
      <c r="D125" s="17"/>
      <c r="E125" s="140"/>
      <c r="F125" s="137"/>
      <c r="G125" s="97"/>
    </row>
    <row r="126" spans="3:7" ht="12.75">
      <c r="C126" s="55" t="s">
        <v>209</v>
      </c>
      <c r="D126" s="167" t="s">
        <v>206</v>
      </c>
      <c r="E126" s="167"/>
      <c r="F126" s="137"/>
      <c r="G126" s="97"/>
    </row>
    <row r="127" spans="3:7" ht="12.75">
      <c r="C127" s="2" t="s">
        <v>212</v>
      </c>
      <c r="D127" s="96" t="s">
        <v>308</v>
      </c>
      <c r="E127" s="145"/>
      <c r="F127" s="137"/>
      <c r="G127" s="97"/>
    </row>
    <row r="128" spans="4:7" ht="12.75">
      <c r="D128" s="17"/>
      <c r="E128" s="140"/>
      <c r="F128" s="137"/>
      <c r="G128" s="97"/>
    </row>
    <row r="129" spans="4:7" ht="12.75">
      <c r="D129" s="17"/>
      <c r="E129" s="140"/>
      <c r="F129" s="137"/>
      <c r="G129" s="97"/>
    </row>
    <row r="130" spans="4:7" ht="12.75">
      <c r="D130" s="17"/>
      <c r="E130" s="140"/>
      <c r="F130" s="140"/>
      <c r="G130" s="97"/>
    </row>
    <row r="131" spans="4:7" ht="12.75">
      <c r="D131" s="17"/>
      <c r="E131" s="140"/>
      <c r="F131" s="140"/>
      <c r="G131" s="97"/>
    </row>
    <row r="132" spans="4:7" ht="12.75">
      <c r="D132" s="17"/>
      <c r="E132" s="140"/>
      <c r="F132" s="137"/>
      <c r="G132" s="97"/>
    </row>
    <row r="133" spans="4:7" ht="12.75">
      <c r="D133" s="17"/>
      <c r="E133" s="140"/>
      <c r="F133" s="137"/>
      <c r="G133" s="97"/>
    </row>
    <row r="134" spans="4:6" ht="12.75">
      <c r="D134" s="17"/>
      <c r="E134" s="140"/>
      <c r="F134" s="137"/>
    </row>
    <row r="135" spans="4:5" ht="12.75">
      <c r="D135" s="17"/>
      <c r="E135" s="140"/>
    </row>
    <row r="136" spans="4:6" ht="12.75">
      <c r="D136" s="17"/>
      <c r="E136" s="140"/>
      <c r="F136" s="141" t="s">
        <v>214</v>
      </c>
    </row>
    <row r="137" spans="4:6" ht="12.75">
      <c r="D137" s="17"/>
      <c r="E137" s="140"/>
      <c r="F137" s="141" t="s">
        <v>215</v>
      </c>
    </row>
    <row r="138" spans="4:6" ht="12.75">
      <c r="D138" s="17"/>
      <c r="E138" s="140"/>
      <c r="F138" s="141" t="s">
        <v>210</v>
      </c>
    </row>
    <row r="139" spans="4:6" ht="12.75">
      <c r="D139" s="17"/>
      <c r="E139" s="140"/>
      <c r="F139" s="141" t="s">
        <v>211</v>
      </c>
    </row>
    <row r="140" spans="4:6" ht="12.75">
      <c r="D140" s="17"/>
      <c r="E140" s="140"/>
      <c r="F140" s="137"/>
    </row>
    <row r="141" spans="4:6" ht="12.75">
      <c r="D141" s="17"/>
      <c r="E141" s="140"/>
      <c r="F141" s="137"/>
    </row>
    <row r="142" spans="4:6" ht="12.75">
      <c r="D142" s="17"/>
      <c r="E142" s="140"/>
      <c r="F142" s="137"/>
    </row>
    <row r="143" spans="4:6" ht="12.75">
      <c r="D143" s="17"/>
      <c r="E143" s="140"/>
      <c r="F143" s="137"/>
    </row>
    <row r="144" spans="4:6" ht="12.75">
      <c r="D144" s="17"/>
      <c r="E144" s="140"/>
      <c r="F144" s="137"/>
    </row>
    <row r="145" spans="4:6" ht="12.75">
      <c r="D145" s="17"/>
      <c r="E145" s="140"/>
      <c r="F145" s="137"/>
    </row>
    <row r="146" spans="4:6" ht="12.75">
      <c r="D146" s="17"/>
      <c r="E146" s="140"/>
      <c r="F146" s="137"/>
    </row>
    <row r="147" spans="4:6" ht="12.75">
      <c r="D147" s="17"/>
      <c r="E147" s="140"/>
      <c r="F147" s="137"/>
    </row>
    <row r="148" spans="4:6" ht="12.75">
      <c r="D148" s="17"/>
      <c r="E148" s="140"/>
      <c r="F148" s="137"/>
    </row>
    <row r="149" spans="4:6" ht="12.75">
      <c r="D149" s="17"/>
      <c r="E149" s="140"/>
      <c r="F149" s="137"/>
    </row>
    <row r="150" spans="4:6" ht="12.75">
      <c r="D150" s="17"/>
      <c r="E150" s="140"/>
      <c r="F150" s="137"/>
    </row>
    <row r="151" spans="4:6" ht="12.75">
      <c r="D151" s="17"/>
      <c r="E151" s="140"/>
      <c r="F151" s="137"/>
    </row>
    <row r="152" spans="4:6" ht="12.75">
      <c r="D152" s="17"/>
      <c r="E152" s="140"/>
      <c r="F152" s="137"/>
    </row>
    <row r="153" spans="4:6" ht="12.75">
      <c r="D153" s="17"/>
      <c r="E153" s="140"/>
      <c r="F153" s="137"/>
    </row>
    <row r="154" spans="4:6" ht="12.75">
      <c r="D154" s="17"/>
      <c r="E154" s="140"/>
      <c r="F154" s="137"/>
    </row>
    <row r="155" spans="4:6" ht="12.75">
      <c r="D155" s="17"/>
      <c r="E155" s="140"/>
      <c r="F155" s="137"/>
    </row>
    <row r="156" spans="4:6" ht="12.75">
      <c r="D156" s="17"/>
      <c r="E156" s="140"/>
      <c r="F156" s="137"/>
    </row>
    <row r="157" spans="4:6" ht="12.75">
      <c r="D157" s="17"/>
      <c r="E157" s="140"/>
      <c r="F157" s="137"/>
    </row>
    <row r="158" spans="4:6" ht="12.75">
      <c r="D158" s="17"/>
      <c r="E158" s="140"/>
      <c r="F158" s="137"/>
    </row>
    <row r="159" spans="4:6" ht="12.75">
      <c r="D159" s="17"/>
      <c r="E159" s="140"/>
      <c r="F159" s="137"/>
    </row>
    <row r="160" spans="4:6" ht="12.75">
      <c r="D160" s="17"/>
      <c r="E160" s="140"/>
      <c r="F160" s="137"/>
    </row>
    <row r="161" spans="4:6" ht="12.75">
      <c r="D161" s="17"/>
      <c r="E161" s="140"/>
      <c r="F161" s="137"/>
    </row>
    <row r="162" spans="4:6" ht="12.75">
      <c r="D162" s="17"/>
      <c r="E162" s="140"/>
      <c r="F162" s="137"/>
    </row>
    <row r="163" spans="4:6" ht="12.75">
      <c r="D163" s="17"/>
      <c r="E163" s="140"/>
      <c r="F163" s="137"/>
    </row>
    <row r="164" spans="4:6" ht="12.75">
      <c r="D164" s="17"/>
      <c r="E164" s="140"/>
      <c r="F164" s="137"/>
    </row>
    <row r="165" spans="4:6" ht="12.75">
      <c r="D165" s="17"/>
      <c r="E165" s="140"/>
      <c r="F165" s="137"/>
    </row>
    <row r="166" spans="4:6" ht="12.75">
      <c r="D166" s="17"/>
      <c r="E166" s="140"/>
      <c r="F166" s="137"/>
    </row>
    <row r="167" spans="4:6" ht="12.75">
      <c r="D167" s="17"/>
      <c r="E167" s="140"/>
      <c r="F167" s="137"/>
    </row>
    <row r="168" spans="4:6" ht="12.75">
      <c r="D168" s="17"/>
      <c r="E168" s="140"/>
      <c r="F168" s="137"/>
    </row>
    <row r="169" spans="4:6" ht="12.75">
      <c r="D169" s="17"/>
      <c r="E169" s="140"/>
      <c r="F169" s="137"/>
    </row>
    <row r="170" spans="4:6" ht="12.75">
      <c r="D170" s="17"/>
      <c r="E170" s="140"/>
      <c r="F170" s="137"/>
    </row>
    <row r="171" spans="4:6" ht="12.75">
      <c r="D171" s="17"/>
      <c r="E171" s="140"/>
      <c r="F171" s="137"/>
    </row>
    <row r="172" spans="4:6" ht="12.75">
      <c r="D172" s="17"/>
      <c r="E172" s="140"/>
      <c r="F172" s="137"/>
    </row>
    <row r="173" spans="4:6" ht="12.75">
      <c r="D173" s="17"/>
      <c r="E173" s="140"/>
      <c r="F173" s="137"/>
    </row>
    <row r="174" spans="4:6" ht="12.75">
      <c r="D174" s="17"/>
      <c r="E174" s="140"/>
      <c r="F174" s="137"/>
    </row>
    <row r="175" spans="4:6" ht="12.75">
      <c r="D175" s="17"/>
      <c r="E175" s="140"/>
      <c r="F175" s="137"/>
    </row>
    <row r="176" spans="4:6" ht="12.75">
      <c r="D176" s="17"/>
      <c r="E176" s="140"/>
      <c r="F176" s="137"/>
    </row>
    <row r="177" spans="4:6" ht="12.75">
      <c r="D177" s="17"/>
      <c r="E177" s="140"/>
      <c r="F177" s="137"/>
    </row>
    <row r="178" spans="4:6" ht="12.75">
      <c r="D178" s="17"/>
      <c r="E178" s="140"/>
      <c r="F178" s="137"/>
    </row>
    <row r="179" spans="4:6" ht="12.75">
      <c r="D179" s="17"/>
      <c r="E179" s="140"/>
      <c r="F179" s="137"/>
    </row>
    <row r="180" spans="4:6" ht="12.75">
      <c r="D180" s="17"/>
      <c r="E180" s="140"/>
      <c r="F180" s="137"/>
    </row>
    <row r="181" spans="4:6" ht="12.75">
      <c r="D181" s="17"/>
      <c r="E181" s="140"/>
      <c r="F181" s="137"/>
    </row>
    <row r="182" spans="4:6" ht="12.75">
      <c r="D182" s="17"/>
      <c r="E182" s="140"/>
      <c r="F182" s="137"/>
    </row>
    <row r="183" spans="4:6" ht="12.75">
      <c r="D183" s="17"/>
      <c r="E183" s="140"/>
      <c r="F183" s="137"/>
    </row>
    <row r="184" spans="4:6" ht="12.75">
      <c r="D184" s="17"/>
      <c r="E184" s="140"/>
      <c r="F184" s="137"/>
    </row>
    <row r="185" spans="4:6" ht="12.75">
      <c r="D185" s="17"/>
      <c r="E185" s="140"/>
      <c r="F185" s="137"/>
    </row>
    <row r="186" spans="4:6" ht="12.75">
      <c r="D186" s="17"/>
      <c r="E186" s="140"/>
      <c r="F186" s="137"/>
    </row>
    <row r="187" spans="4:6" ht="12.75">
      <c r="D187" s="17"/>
      <c r="E187" s="140"/>
      <c r="F187" s="137"/>
    </row>
    <row r="188" spans="4:6" ht="12.75">
      <c r="D188" s="17"/>
      <c r="E188" s="140"/>
      <c r="F188" s="137"/>
    </row>
    <row r="189" spans="4:6" ht="12.75">
      <c r="D189" s="17"/>
      <c r="E189" s="140"/>
      <c r="F189" s="137"/>
    </row>
    <row r="190" spans="4:6" ht="12.75">
      <c r="D190" s="17"/>
      <c r="E190" s="140"/>
      <c r="F190" s="137"/>
    </row>
    <row r="191" spans="4:6" ht="12.75">
      <c r="D191" s="17"/>
      <c r="E191" s="140"/>
      <c r="F191" s="137"/>
    </row>
    <row r="192" spans="4:6" ht="12.75">
      <c r="D192" s="17"/>
      <c r="E192" s="140"/>
      <c r="F192" s="137"/>
    </row>
    <row r="193" spans="4:6" ht="12.75">
      <c r="D193" s="17"/>
      <c r="E193" s="140"/>
      <c r="F193" s="137"/>
    </row>
    <row r="194" spans="4:6" ht="12.75">
      <c r="D194" s="17"/>
      <c r="E194" s="140"/>
      <c r="F194" s="137"/>
    </row>
    <row r="195" spans="4:6" ht="12.75">
      <c r="D195" s="17"/>
      <c r="E195" s="140"/>
      <c r="F195" s="137"/>
    </row>
    <row r="196" spans="4:6" ht="12.75">
      <c r="D196" s="17"/>
      <c r="E196" s="140"/>
      <c r="F196" s="137"/>
    </row>
    <row r="197" spans="4:6" ht="12.75">
      <c r="D197" s="17"/>
      <c r="E197" s="140"/>
      <c r="F197" s="137"/>
    </row>
    <row r="198" spans="4:6" ht="12.75">
      <c r="D198" s="17"/>
      <c r="E198" s="140"/>
      <c r="F198" s="137"/>
    </row>
    <row r="199" spans="4:6" ht="12.75">
      <c r="D199" s="17"/>
      <c r="E199" s="140"/>
      <c r="F199" s="137"/>
    </row>
    <row r="200" spans="4:6" ht="12.75">
      <c r="D200" s="17"/>
      <c r="E200" s="140"/>
      <c r="F200" s="137"/>
    </row>
    <row r="201" spans="4:6" ht="12.75">
      <c r="D201" s="17"/>
      <c r="E201" s="140"/>
      <c r="F201" s="137"/>
    </row>
    <row r="202" spans="4:6" ht="12.75">
      <c r="D202" s="17"/>
      <c r="E202" s="140"/>
      <c r="F202" s="137"/>
    </row>
    <row r="203" spans="4:6" ht="12.75">
      <c r="D203" s="17"/>
      <c r="E203" s="140"/>
      <c r="F203" s="137"/>
    </row>
    <row r="204" spans="4:6" ht="12.75">
      <c r="D204" s="17"/>
      <c r="E204" s="140"/>
      <c r="F204" s="137"/>
    </row>
    <row r="205" spans="4:6" ht="12.75">
      <c r="D205" s="17"/>
      <c r="E205" s="140"/>
      <c r="F205" s="137"/>
    </row>
    <row r="206" spans="4:6" ht="12.75">
      <c r="D206" s="17"/>
      <c r="E206" s="140"/>
      <c r="F206" s="137"/>
    </row>
    <row r="207" spans="4:6" ht="12.75">
      <c r="D207" s="17"/>
      <c r="E207" s="140"/>
      <c r="F207" s="137"/>
    </row>
    <row r="208" spans="4:6" ht="12.75">
      <c r="D208" s="17"/>
      <c r="E208" s="140"/>
      <c r="F208" s="137"/>
    </row>
    <row r="209" spans="4:6" ht="12.75">
      <c r="D209" s="17"/>
      <c r="E209" s="140"/>
      <c r="F209" s="137"/>
    </row>
    <row r="210" spans="4:6" ht="12.75">
      <c r="D210" s="17"/>
      <c r="E210" s="140"/>
      <c r="F210" s="137"/>
    </row>
    <row r="211" spans="4:6" ht="12.75">
      <c r="D211" s="17"/>
      <c r="E211" s="140"/>
      <c r="F211" s="137"/>
    </row>
    <row r="212" spans="4:6" ht="12.75">
      <c r="D212" s="17"/>
      <c r="E212" s="140"/>
      <c r="F212" s="137"/>
    </row>
    <row r="213" spans="4:6" ht="12.75">
      <c r="D213" s="17"/>
      <c r="E213" s="140"/>
      <c r="F213" s="137"/>
    </row>
    <row r="214" spans="4:6" ht="12.75">
      <c r="D214" s="17"/>
      <c r="E214" s="140"/>
      <c r="F214" s="137"/>
    </row>
    <row r="215" spans="4:6" ht="12.75">
      <c r="D215" s="17"/>
      <c r="E215" s="140"/>
      <c r="F215" s="137"/>
    </row>
    <row r="216" spans="4:6" ht="12.75">
      <c r="D216" s="17"/>
      <c r="E216" s="140"/>
      <c r="F216" s="137"/>
    </row>
    <row r="217" spans="4:6" ht="12.75">
      <c r="D217" s="17"/>
      <c r="E217" s="140"/>
      <c r="F217" s="137"/>
    </row>
    <row r="218" spans="4:6" ht="12.75">
      <c r="D218" s="17"/>
      <c r="E218" s="140"/>
      <c r="F218" s="137"/>
    </row>
    <row r="219" spans="4:6" ht="12.75">
      <c r="D219" s="17"/>
      <c r="E219" s="140"/>
      <c r="F219" s="137"/>
    </row>
    <row r="220" spans="4:6" ht="12.75">
      <c r="D220" s="17"/>
      <c r="E220" s="140"/>
      <c r="F220" s="137"/>
    </row>
    <row r="221" spans="4:6" ht="12.75">
      <c r="D221" s="17"/>
      <c r="E221" s="140"/>
      <c r="F221" s="137"/>
    </row>
    <row r="222" spans="4:6" ht="12.75">
      <c r="D222" s="17"/>
      <c r="E222" s="140"/>
      <c r="F222" s="137"/>
    </row>
    <row r="223" spans="4:6" ht="12.75">
      <c r="D223" s="17"/>
      <c r="E223" s="140"/>
      <c r="F223" s="137"/>
    </row>
    <row r="224" spans="4:6" ht="12.75">
      <c r="D224" s="17"/>
      <c r="E224" s="140"/>
      <c r="F224" s="137"/>
    </row>
    <row r="225" spans="4:6" ht="12.75">
      <c r="D225" s="17"/>
      <c r="E225" s="140"/>
      <c r="F225" s="137"/>
    </row>
    <row r="226" spans="4:6" ht="12.75">
      <c r="D226" s="17"/>
      <c r="E226" s="140"/>
      <c r="F226" s="137"/>
    </row>
    <row r="227" spans="4:6" ht="12.75">
      <c r="D227" s="17"/>
      <c r="E227" s="140"/>
      <c r="F227" s="137"/>
    </row>
    <row r="228" spans="4:6" ht="12.75">
      <c r="D228" s="17"/>
      <c r="E228" s="140"/>
      <c r="F228" s="137"/>
    </row>
    <row r="229" spans="4:6" ht="12.75">
      <c r="D229" s="17"/>
      <c r="E229" s="140"/>
      <c r="F229" s="137"/>
    </row>
    <row r="230" spans="4:6" ht="12.75">
      <c r="D230" s="17"/>
      <c r="E230" s="140"/>
      <c r="F230" s="137"/>
    </row>
    <row r="231" spans="4:6" ht="12.75">
      <c r="D231" s="17"/>
      <c r="E231" s="140"/>
      <c r="F231" s="137"/>
    </row>
    <row r="232" spans="4:6" ht="12.75">
      <c r="D232" s="17"/>
      <c r="E232" s="140"/>
      <c r="F232" s="137"/>
    </row>
    <row r="233" spans="4:6" ht="12.75">
      <c r="D233" s="17"/>
      <c r="E233" s="140"/>
      <c r="F233" s="137"/>
    </row>
    <row r="234" spans="4:6" ht="12.75">
      <c r="D234" s="17"/>
      <c r="E234" s="140"/>
      <c r="F234" s="137"/>
    </row>
    <row r="235" spans="4:6" ht="12.75">
      <c r="D235" s="17"/>
      <c r="E235" s="140"/>
      <c r="F235" s="137"/>
    </row>
    <row r="236" spans="4:6" ht="12.75">
      <c r="D236" s="17"/>
      <c r="E236" s="140"/>
      <c r="F236" s="137"/>
    </row>
    <row r="237" spans="4:6" ht="12.75">
      <c r="D237" s="17"/>
      <c r="E237" s="140"/>
      <c r="F237" s="137"/>
    </row>
    <row r="238" spans="4:6" ht="12.75">
      <c r="D238" s="17"/>
      <c r="E238" s="140"/>
      <c r="F238" s="137"/>
    </row>
    <row r="239" spans="4:6" ht="12.75">
      <c r="D239" s="17"/>
      <c r="E239" s="140"/>
      <c r="F239" s="137"/>
    </row>
    <row r="240" spans="4:6" ht="12.75">
      <c r="D240" s="17"/>
      <c r="E240" s="140"/>
      <c r="F240" s="137"/>
    </row>
    <row r="241" spans="4:6" ht="12.75">
      <c r="D241" s="17"/>
      <c r="E241" s="140"/>
      <c r="F241" s="137"/>
    </row>
    <row r="242" spans="4:6" ht="12.75">
      <c r="D242" s="17"/>
      <c r="E242" s="140"/>
      <c r="F242" s="137"/>
    </row>
    <row r="243" spans="4:6" ht="12.75">
      <c r="D243" s="17"/>
      <c r="E243" s="140"/>
      <c r="F243" s="137"/>
    </row>
    <row r="244" spans="4:6" ht="12.75">
      <c r="D244" s="17"/>
      <c r="E244" s="140"/>
      <c r="F244" s="137"/>
    </row>
    <row r="245" spans="4:6" ht="12.75">
      <c r="D245" s="17"/>
      <c r="E245" s="140"/>
      <c r="F245" s="137"/>
    </row>
    <row r="246" spans="4:6" ht="12.75">
      <c r="D246" s="17"/>
      <c r="E246" s="140"/>
      <c r="F246" s="137"/>
    </row>
    <row r="247" spans="4:6" ht="12.75">
      <c r="D247" s="17"/>
      <c r="E247" s="140"/>
      <c r="F247" s="137"/>
    </row>
    <row r="248" spans="4:6" ht="12.75">
      <c r="D248" s="17"/>
      <c r="E248" s="140"/>
      <c r="F248" s="137"/>
    </row>
    <row r="249" spans="4:6" ht="12.75">
      <c r="D249" s="17"/>
      <c r="E249" s="140"/>
      <c r="F249" s="137"/>
    </row>
    <row r="250" spans="4:6" ht="12.75">
      <c r="D250" s="17"/>
      <c r="E250" s="140"/>
      <c r="F250" s="137"/>
    </row>
    <row r="251" spans="4:6" ht="12.75">
      <c r="D251" s="17"/>
      <c r="E251" s="140"/>
      <c r="F251" s="137"/>
    </row>
    <row r="252" spans="4:6" ht="12.75">
      <c r="D252" s="17"/>
      <c r="E252" s="140"/>
      <c r="F252" s="137"/>
    </row>
    <row r="253" spans="4:6" ht="12.75">
      <c r="D253" s="17"/>
      <c r="E253" s="140"/>
      <c r="F253" s="137"/>
    </row>
    <row r="254" spans="4:6" ht="12.75">
      <c r="D254" s="17"/>
      <c r="E254" s="140"/>
      <c r="F254" s="137"/>
    </row>
    <row r="255" spans="4:6" ht="12.75">
      <c r="D255" s="17"/>
      <c r="E255" s="140"/>
      <c r="F255" s="137"/>
    </row>
    <row r="256" spans="4:6" ht="12.75">
      <c r="D256" s="17"/>
      <c r="E256" s="140"/>
      <c r="F256" s="137"/>
    </row>
    <row r="257" spans="4:6" ht="12.75">
      <c r="D257" s="17"/>
      <c r="E257" s="140"/>
      <c r="F257" s="137"/>
    </row>
    <row r="258" spans="4:6" ht="12.75">
      <c r="D258" s="17"/>
      <c r="E258" s="140"/>
      <c r="F258" s="137"/>
    </row>
    <row r="259" spans="4:6" ht="12.75">
      <c r="D259" s="17"/>
      <c r="E259" s="140"/>
      <c r="F259" s="137"/>
    </row>
    <row r="260" spans="4:6" ht="12.75">
      <c r="D260" s="17"/>
      <c r="E260" s="140"/>
      <c r="F260" s="137"/>
    </row>
    <row r="261" spans="4:6" ht="12.75">
      <c r="D261" s="17"/>
      <c r="E261" s="140"/>
      <c r="F261" s="5"/>
    </row>
    <row r="262" spans="4:6" ht="12.75">
      <c r="D262" s="17"/>
      <c r="E262" s="140"/>
      <c r="F262" s="5"/>
    </row>
    <row r="263" spans="4:6" ht="12.75">
      <c r="D263" s="17"/>
      <c r="E263" s="140"/>
      <c r="F263" s="5"/>
    </row>
    <row r="264" spans="4:6" ht="12.75">
      <c r="D264" s="17"/>
      <c r="E264" s="140"/>
      <c r="F264" s="5"/>
    </row>
    <row r="265" spans="4:6" ht="12.75">
      <c r="D265" s="17"/>
      <c r="E265" s="140"/>
      <c r="F265" s="137"/>
    </row>
    <row r="266" spans="4:6" ht="12.75">
      <c r="D266" s="17"/>
      <c r="E266" s="140"/>
      <c r="F266" s="137"/>
    </row>
    <row r="267" spans="4:6" ht="12.75">
      <c r="D267" s="17"/>
      <c r="E267" s="140"/>
      <c r="F267" s="137"/>
    </row>
    <row r="268" spans="4:6" ht="12.75">
      <c r="D268" s="17"/>
      <c r="E268" s="140"/>
      <c r="F268" s="137"/>
    </row>
    <row r="269" spans="4:6" ht="12.75">
      <c r="D269" s="17"/>
      <c r="E269" s="140"/>
      <c r="F269" s="137"/>
    </row>
    <row r="270" spans="4:6" ht="12.75">
      <c r="D270" s="17"/>
      <c r="E270" s="140"/>
      <c r="F270" s="137"/>
    </row>
    <row r="271" spans="4:6" ht="12.75">
      <c r="D271" s="17"/>
      <c r="E271" s="140"/>
      <c r="F271" s="137"/>
    </row>
    <row r="272" spans="4:6" ht="12.75">
      <c r="D272" s="17"/>
      <c r="E272" s="140"/>
      <c r="F272" s="137"/>
    </row>
    <row r="273" spans="4:6" ht="12.75">
      <c r="D273" s="17"/>
      <c r="E273" s="140"/>
      <c r="F273" s="137"/>
    </row>
    <row r="274" spans="4:6" ht="12.75">
      <c r="D274" s="17"/>
      <c r="E274" s="140"/>
      <c r="F274" s="137"/>
    </row>
    <row r="275" spans="4:6" ht="12.75">
      <c r="D275" s="17"/>
      <c r="E275" s="140"/>
      <c r="F275" s="137"/>
    </row>
    <row r="276" spans="4:6" ht="12.75">
      <c r="D276" s="17"/>
      <c r="E276" s="140"/>
      <c r="F276" s="137"/>
    </row>
    <row r="277" spans="4:6" ht="12.75">
      <c r="D277" s="17"/>
      <c r="E277" s="140"/>
      <c r="F277" s="137"/>
    </row>
    <row r="278" spans="4:6" ht="12.75">
      <c r="D278" s="17"/>
      <c r="E278" s="140"/>
      <c r="F278" s="137"/>
    </row>
    <row r="279" spans="4:6" ht="12.75">
      <c r="D279" s="17"/>
      <c r="E279" s="140"/>
      <c r="F279" s="137"/>
    </row>
    <row r="280" spans="4:6" ht="12.75">
      <c r="D280" s="17"/>
      <c r="E280" s="140"/>
      <c r="F280" s="137"/>
    </row>
    <row r="281" spans="4:6" ht="12.75">
      <c r="D281" s="17"/>
      <c r="E281" s="140"/>
      <c r="F281" s="137"/>
    </row>
    <row r="282" spans="4:6" ht="12.75">
      <c r="D282" s="17"/>
      <c r="E282" s="140"/>
      <c r="F282" s="137"/>
    </row>
    <row r="283" spans="4:6" ht="12.75">
      <c r="D283" s="17"/>
      <c r="E283" s="140"/>
      <c r="F283" s="137"/>
    </row>
    <row r="284" spans="4:6" ht="12.75">
      <c r="D284" s="17"/>
      <c r="E284" s="140"/>
      <c r="F284" s="137"/>
    </row>
    <row r="285" spans="4:6" ht="12.75">
      <c r="D285" s="17"/>
      <c r="E285" s="140"/>
      <c r="F285" s="137"/>
    </row>
    <row r="286" spans="4:6" ht="12.75">
      <c r="D286" s="17"/>
      <c r="E286" s="140"/>
      <c r="F286" s="137"/>
    </row>
    <row r="287" spans="4:6" ht="12.75">
      <c r="D287" s="17"/>
      <c r="E287" s="140"/>
      <c r="F287" s="137"/>
    </row>
    <row r="288" spans="4:6" ht="12.75">
      <c r="D288" s="17"/>
      <c r="E288" s="140"/>
      <c r="F288" s="137"/>
    </row>
    <row r="289" spans="4:6" ht="12.75">
      <c r="D289" s="17"/>
      <c r="E289" s="140"/>
      <c r="F289" s="137"/>
    </row>
    <row r="290" spans="4:6" ht="12.75">
      <c r="D290" s="17"/>
      <c r="E290" s="140"/>
      <c r="F290" s="137"/>
    </row>
    <row r="291" spans="4:6" ht="12.75">
      <c r="D291" s="17"/>
      <c r="E291" s="140"/>
      <c r="F291" s="137"/>
    </row>
    <row r="292" spans="4:6" ht="12.75">
      <c r="D292" s="17"/>
      <c r="E292" s="140"/>
      <c r="F292" s="137"/>
    </row>
    <row r="293" spans="4:6" ht="12.75">
      <c r="D293" s="17"/>
      <c r="E293" s="140"/>
      <c r="F293" s="137"/>
    </row>
    <row r="294" spans="4:6" ht="12.75">
      <c r="D294" s="17"/>
      <c r="E294" s="140"/>
      <c r="F294" s="137"/>
    </row>
    <row r="295" spans="4:6" ht="12.75">
      <c r="D295" s="17"/>
      <c r="E295" s="140"/>
      <c r="F295" s="137"/>
    </row>
    <row r="296" spans="4:6" ht="12.75">
      <c r="D296" s="17"/>
      <c r="E296" s="140"/>
      <c r="F296" s="137"/>
    </row>
    <row r="297" spans="4:6" ht="12.75">
      <c r="D297" s="17"/>
      <c r="E297" s="140"/>
      <c r="F297" s="137"/>
    </row>
    <row r="298" spans="4:6" ht="12.75">
      <c r="D298" s="17"/>
      <c r="E298" s="140"/>
      <c r="F298" s="137"/>
    </row>
    <row r="299" spans="4:6" ht="12.75">
      <c r="D299" s="17"/>
      <c r="E299" s="140"/>
      <c r="F299" s="137"/>
    </row>
    <row r="300" spans="4:6" ht="12.75">
      <c r="D300" s="17"/>
      <c r="E300" s="140"/>
      <c r="F300" s="137"/>
    </row>
    <row r="301" spans="4:6" ht="12.75">
      <c r="D301" s="17"/>
      <c r="E301" s="140"/>
      <c r="F301" s="137"/>
    </row>
    <row r="302" spans="4:6" ht="12.75">
      <c r="D302" s="17"/>
      <c r="E302" s="140"/>
      <c r="F302" s="137"/>
    </row>
    <row r="303" spans="4:6" ht="12.75">
      <c r="D303" s="17"/>
      <c r="E303" s="140"/>
      <c r="F303" s="137"/>
    </row>
    <row r="304" spans="4:6" ht="12.75">
      <c r="D304" s="17"/>
      <c r="E304" s="140"/>
      <c r="F304" s="137"/>
    </row>
    <row r="305" spans="4:6" ht="12.75">
      <c r="D305" s="17"/>
      <c r="E305" s="140"/>
      <c r="F305" s="137"/>
    </row>
    <row r="306" spans="4:6" ht="12.75">
      <c r="D306" s="17"/>
      <c r="E306" s="140"/>
      <c r="F306" s="137"/>
    </row>
    <row r="307" spans="4:6" ht="12.75">
      <c r="D307" s="17"/>
      <c r="E307" s="140"/>
      <c r="F307" s="137"/>
    </row>
    <row r="308" spans="4:6" ht="12.75">
      <c r="D308" s="17"/>
      <c r="E308" s="140"/>
      <c r="F308" s="137"/>
    </row>
    <row r="309" spans="4:6" ht="12.75">
      <c r="D309" s="17"/>
      <c r="E309" s="140"/>
      <c r="F309" s="137"/>
    </row>
    <row r="310" spans="4:6" ht="12.75">
      <c r="D310" s="17"/>
      <c r="E310" s="140"/>
      <c r="F310" s="137"/>
    </row>
    <row r="311" spans="4:6" ht="12.75">
      <c r="D311" s="17"/>
      <c r="E311" s="140"/>
      <c r="F311" s="137"/>
    </row>
    <row r="312" spans="4:6" ht="12.75">
      <c r="D312" s="17"/>
      <c r="E312" s="140"/>
      <c r="F312" s="137"/>
    </row>
    <row r="313" spans="4:6" ht="12.75">
      <c r="D313" s="17"/>
      <c r="E313" s="140"/>
      <c r="F313" s="137"/>
    </row>
    <row r="314" spans="4:6" ht="12.75">
      <c r="D314" s="17"/>
      <c r="E314" s="140"/>
      <c r="F314" s="137"/>
    </row>
    <row r="315" spans="4:6" ht="12.75">
      <c r="D315" s="17"/>
      <c r="E315" s="140"/>
      <c r="F315" s="137"/>
    </row>
    <row r="316" spans="4:6" ht="12.75">
      <c r="D316" s="17"/>
      <c r="E316" s="140"/>
      <c r="F316" s="137"/>
    </row>
  </sheetData>
  <mergeCells count="16">
    <mergeCell ref="B14:F14"/>
    <mergeCell ref="B8:C8"/>
    <mergeCell ref="B9:C9"/>
    <mergeCell ref="B10:C10"/>
    <mergeCell ref="D9:F9"/>
    <mergeCell ref="D10:F10"/>
    <mergeCell ref="D6:F6"/>
    <mergeCell ref="D8:F8"/>
    <mergeCell ref="D126:E126"/>
    <mergeCell ref="B19:C20"/>
    <mergeCell ref="D19:D20"/>
    <mergeCell ref="E19:F19"/>
    <mergeCell ref="B21:C21"/>
    <mergeCell ref="B15:F15"/>
    <mergeCell ref="B6:C6"/>
    <mergeCell ref="D7:F7"/>
  </mergeCells>
  <printOptions/>
  <pageMargins left="0.82" right="0.21" top="0.32" bottom="0.29" header="0.31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162"/>
  <sheetViews>
    <sheetView workbookViewId="0" topLeftCell="A1">
      <pane ySplit="13" topLeftCell="BM89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6.8515625" style="0" customWidth="1"/>
    <col min="2" max="2" width="3.28125" style="0" customWidth="1"/>
    <col min="3" max="3" width="47.140625" style="0" customWidth="1"/>
    <col min="4" max="4" width="4.28125" style="0" customWidth="1"/>
    <col min="5" max="5" width="16.8515625" style="0" customWidth="1"/>
    <col min="6" max="6" width="15.8515625" style="29" customWidth="1"/>
    <col min="7" max="7" width="9.28125" style="0" bestFit="1" customWidth="1"/>
  </cols>
  <sheetData>
    <row r="5" ht="8.25" customHeight="1"/>
    <row r="6" spans="2:6" s="3" customFormat="1" ht="21" customHeight="1">
      <c r="B6" s="177" t="s">
        <v>0</v>
      </c>
      <c r="C6" s="177"/>
      <c r="D6" s="166" t="s">
        <v>45</v>
      </c>
      <c r="E6" s="166"/>
      <c r="F6" s="166"/>
    </row>
    <row r="7" spans="2:6" s="3" customFormat="1" ht="12.75">
      <c r="B7" s="53" t="s">
        <v>42</v>
      </c>
      <c r="C7" s="54"/>
      <c r="D7" s="178" t="s">
        <v>41</v>
      </c>
      <c r="E7" s="178"/>
      <c r="F7" s="178"/>
    </row>
    <row r="8" spans="2:6" s="3" customFormat="1" ht="21" customHeight="1">
      <c r="B8" s="166" t="s">
        <v>43</v>
      </c>
      <c r="C8" s="166"/>
      <c r="D8" s="166" t="s">
        <v>217</v>
      </c>
      <c r="E8" s="166"/>
      <c r="F8" s="166"/>
    </row>
    <row r="9" spans="2:6" s="3" customFormat="1" ht="30.75" customHeight="1">
      <c r="B9" s="177" t="s">
        <v>44</v>
      </c>
      <c r="C9" s="177"/>
      <c r="D9" s="166" t="s">
        <v>216</v>
      </c>
      <c r="E9" s="166"/>
      <c r="F9" s="166"/>
    </row>
    <row r="10" spans="2:6" s="3" customFormat="1" ht="12.75">
      <c r="B10" s="177" t="s">
        <v>1</v>
      </c>
      <c r="C10" s="177"/>
      <c r="D10" s="177" t="s">
        <v>208</v>
      </c>
      <c r="E10" s="177"/>
      <c r="F10" s="177"/>
    </row>
    <row r="11" spans="2:6" s="3" customFormat="1" ht="12.75">
      <c r="B11" s="177"/>
      <c r="C11" s="177"/>
      <c r="D11" s="177"/>
      <c r="E11" s="177"/>
      <c r="F11" s="177"/>
    </row>
    <row r="12" spans="2:6" ht="12.75">
      <c r="B12" s="4"/>
      <c r="E12" s="18"/>
      <c r="F12" s="19"/>
    </row>
    <row r="13" spans="2:6" ht="12.75">
      <c r="B13" s="176" t="s">
        <v>23</v>
      </c>
      <c r="C13" s="176"/>
      <c r="D13" s="176"/>
      <c r="E13" s="176"/>
      <c r="F13" s="176"/>
    </row>
    <row r="14" spans="2:6" ht="12.75">
      <c r="B14" s="176" t="s">
        <v>307</v>
      </c>
      <c r="C14" s="176"/>
      <c r="D14" s="176"/>
      <c r="E14" s="176"/>
      <c r="F14" s="176"/>
    </row>
    <row r="15" spans="2:6" ht="12.75">
      <c r="B15" s="146"/>
      <c r="C15" s="146"/>
      <c r="D15" s="146"/>
      <c r="E15" s="146"/>
      <c r="F15" s="146"/>
    </row>
    <row r="16" spans="3:6" ht="12.75">
      <c r="C16" s="21" t="s">
        <v>314</v>
      </c>
      <c r="E16" s="18"/>
      <c r="F16" s="19"/>
    </row>
    <row r="17" spans="3:6" ht="13.5" thickBot="1">
      <c r="C17" s="20"/>
      <c r="E17" s="18"/>
      <c r="F17" s="163" t="s">
        <v>213</v>
      </c>
    </row>
    <row r="18" spans="2:6" ht="12.75">
      <c r="B18" s="190" t="s">
        <v>143</v>
      </c>
      <c r="C18" s="191"/>
      <c r="D18" s="191" t="s">
        <v>144</v>
      </c>
      <c r="E18" s="195" t="s">
        <v>310</v>
      </c>
      <c r="F18" s="196"/>
    </row>
    <row r="19" spans="2:6" ht="12.75">
      <c r="B19" s="192"/>
      <c r="C19" s="193"/>
      <c r="D19" s="193"/>
      <c r="E19" s="7" t="s">
        <v>311</v>
      </c>
      <c r="F19" s="32" t="s">
        <v>312</v>
      </c>
    </row>
    <row r="20" spans="2:6" ht="13.5" thickBot="1">
      <c r="B20" s="197" t="s">
        <v>4</v>
      </c>
      <c r="C20" s="198"/>
      <c r="D20" s="77" t="s">
        <v>5</v>
      </c>
      <c r="E20" s="78">
        <v>1</v>
      </c>
      <c r="F20" s="79">
        <v>2</v>
      </c>
    </row>
    <row r="21" spans="2:8" ht="12.75">
      <c r="B21" s="194">
        <v>1</v>
      </c>
      <c r="C21" s="80" t="s">
        <v>145</v>
      </c>
      <c r="D21" s="151">
        <v>1</v>
      </c>
      <c r="E21" s="117">
        <f>E22+E23+E24+E25</f>
        <v>97438799</v>
      </c>
      <c r="F21" s="111">
        <f>F22+F23+F24+F25</f>
        <v>123421990.00000003</v>
      </c>
      <c r="G21" s="101"/>
      <c r="H21" s="101"/>
    </row>
    <row r="22" spans="2:8" ht="12.75" customHeight="1">
      <c r="B22" s="179"/>
      <c r="C22" s="8" t="s">
        <v>146</v>
      </c>
      <c r="D22" s="92">
        <v>2</v>
      </c>
      <c r="E22" s="82">
        <v>94695795</v>
      </c>
      <c r="F22" s="83">
        <v>118962142.00000003</v>
      </c>
      <c r="G22" s="101"/>
      <c r="H22" s="101"/>
    </row>
    <row r="23" spans="2:8" ht="12.75">
      <c r="B23" s="179"/>
      <c r="C23" s="22" t="s">
        <v>15</v>
      </c>
      <c r="D23" s="92">
        <v>3</v>
      </c>
      <c r="E23" s="82">
        <v>2743004</v>
      </c>
      <c r="F23" s="83">
        <v>4459848</v>
      </c>
      <c r="G23" s="101"/>
      <c r="H23" s="101"/>
    </row>
    <row r="24" spans="2:8" ht="27" customHeight="1">
      <c r="B24" s="179"/>
      <c r="C24" s="22" t="s">
        <v>147</v>
      </c>
      <c r="D24" s="92">
        <v>4</v>
      </c>
      <c r="E24" s="84"/>
      <c r="F24" s="83">
        <v>0</v>
      </c>
      <c r="G24" s="101"/>
      <c r="H24" s="101"/>
    </row>
    <row r="25" spans="2:8" ht="25.5">
      <c r="B25" s="179"/>
      <c r="C25" s="22" t="s">
        <v>148</v>
      </c>
      <c r="D25" s="92">
        <v>5</v>
      </c>
      <c r="E25" s="84">
        <v>0</v>
      </c>
      <c r="F25" s="83">
        <v>0</v>
      </c>
      <c r="G25" s="101"/>
      <c r="H25" s="101"/>
    </row>
    <row r="26" spans="2:8" ht="25.5">
      <c r="B26" s="179">
        <v>2</v>
      </c>
      <c r="C26" s="22" t="s">
        <v>149</v>
      </c>
      <c r="D26" s="92">
        <v>6</v>
      </c>
      <c r="E26" s="82">
        <v>23492784</v>
      </c>
      <c r="F26" s="83">
        <v>9571645</v>
      </c>
      <c r="G26" s="101"/>
      <c r="H26" s="101"/>
    </row>
    <row r="27" spans="2:8" ht="12.75">
      <c r="B27" s="179"/>
      <c r="C27" s="1" t="s">
        <v>16</v>
      </c>
      <c r="D27" s="92">
        <v>7</v>
      </c>
      <c r="E27" s="82">
        <v>0</v>
      </c>
      <c r="F27" s="83">
        <v>0</v>
      </c>
      <c r="G27" s="101"/>
      <c r="H27" s="101"/>
    </row>
    <row r="28" spans="2:8" ht="25.5">
      <c r="B28" s="81">
        <v>3</v>
      </c>
      <c r="C28" s="22" t="s">
        <v>150</v>
      </c>
      <c r="D28" s="92">
        <v>8</v>
      </c>
      <c r="E28" s="82">
        <v>168371</v>
      </c>
      <c r="F28" s="83">
        <v>433883</v>
      </c>
      <c r="G28" s="101"/>
      <c r="H28" s="101"/>
    </row>
    <row r="29" spans="2:8" ht="12.75">
      <c r="B29" s="81">
        <v>4</v>
      </c>
      <c r="C29" s="22" t="s">
        <v>17</v>
      </c>
      <c r="D29" s="92">
        <v>9</v>
      </c>
      <c r="E29" s="82">
        <v>703586</v>
      </c>
      <c r="F29" s="83">
        <v>1571932</v>
      </c>
      <c r="G29" s="101"/>
      <c r="H29" s="101"/>
    </row>
    <row r="30" spans="2:8" ht="12.75">
      <c r="B30" s="187" t="s">
        <v>151</v>
      </c>
      <c r="C30" s="185"/>
      <c r="D30" s="152">
        <v>10</v>
      </c>
      <c r="E30" s="118">
        <f>E21+E26-E27+E28+E29</f>
        <v>121803540</v>
      </c>
      <c r="F30" s="112">
        <f>F21+F26-F27+F28+F29</f>
        <v>134999450.00000003</v>
      </c>
      <c r="G30" s="101"/>
      <c r="H30" s="101"/>
    </row>
    <row r="31" spans="2:8" ht="25.5">
      <c r="B31" s="179">
        <v>5</v>
      </c>
      <c r="C31" s="22" t="s">
        <v>152</v>
      </c>
      <c r="D31" s="92">
        <v>11</v>
      </c>
      <c r="E31" s="82">
        <v>34654142</v>
      </c>
      <c r="F31" s="83">
        <v>48058432</v>
      </c>
      <c r="G31" s="101"/>
      <c r="H31" s="101"/>
    </row>
    <row r="32" spans="2:8" ht="12.75">
      <c r="B32" s="179"/>
      <c r="C32" s="22" t="s">
        <v>18</v>
      </c>
      <c r="D32" s="92">
        <v>12</v>
      </c>
      <c r="E32" s="82">
        <v>5903328</v>
      </c>
      <c r="F32" s="83">
        <v>5909062</v>
      </c>
      <c r="G32" s="101"/>
      <c r="H32" s="101"/>
    </row>
    <row r="33" spans="2:8" ht="24">
      <c r="B33" s="179"/>
      <c r="C33" s="22" t="s">
        <v>153</v>
      </c>
      <c r="D33" s="92">
        <v>13</v>
      </c>
      <c r="E33" s="82">
        <v>10975246</v>
      </c>
      <c r="F33" s="83">
        <v>12587428</v>
      </c>
      <c r="G33" s="101"/>
      <c r="H33" s="101"/>
    </row>
    <row r="34" spans="2:8" ht="12.75">
      <c r="B34" s="179"/>
      <c r="C34" s="22" t="s">
        <v>154</v>
      </c>
      <c r="D34" s="92">
        <v>14</v>
      </c>
      <c r="E34" s="82">
        <v>2122802</v>
      </c>
      <c r="F34" s="83">
        <v>3823987</v>
      </c>
      <c r="G34" s="101"/>
      <c r="H34" s="101"/>
    </row>
    <row r="35" spans="2:8" ht="12.75">
      <c r="B35" s="179">
        <v>6</v>
      </c>
      <c r="C35" s="22" t="s">
        <v>155</v>
      </c>
      <c r="D35" s="92">
        <v>15</v>
      </c>
      <c r="E35" s="119">
        <f>E36+E37</f>
        <v>36192539</v>
      </c>
      <c r="F35" s="113">
        <f>F36+F37</f>
        <v>39920745</v>
      </c>
      <c r="G35" s="101"/>
      <c r="H35" s="101"/>
    </row>
    <row r="36" spans="2:8" ht="12.75">
      <c r="B36" s="179"/>
      <c r="C36" s="22" t="s">
        <v>156</v>
      </c>
      <c r="D36" s="92">
        <v>16</v>
      </c>
      <c r="E36" s="82">
        <v>27551216</v>
      </c>
      <c r="F36" s="83">
        <v>31682452</v>
      </c>
      <c r="G36" s="101"/>
      <c r="H36" s="101"/>
    </row>
    <row r="37" spans="2:8" ht="12.75" customHeight="1">
      <c r="B37" s="179"/>
      <c r="C37" s="22" t="s">
        <v>157</v>
      </c>
      <c r="D37" s="92">
        <v>17</v>
      </c>
      <c r="E37" s="82">
        <v>8641323</v>
      </c>
      <c r="F37" s="85">
        <v>8238293</v>
      </c>
      <c r="G37" s="101"/>
      <c r="H37" s="101"/>
    </row>
    <row r="38" spans="2:8" ht="25.5">
      <c r="B38" s="179">
        <v>7</v>
      </c>
      <c r="C38" s="22" t="s">
        <v>158</v>
      </c>
      <c r="D38" s="92">
        <v>18</v>
      </c>
      <c r="E38" s="119">
        <f>E39-E40</f>
        <v>10736255</v>
      </c>
      <c r="F38" s="113">
        <f>F39-F40</f>
        <v>9465203</v>
      </c>
      <c r="G38" s="101"/>
      <c r="H38" s="101"/>
    </row>
    <row r="39" spans="2:8" ht="12.75">
      <c r="B39" s="179"/>
      <c r="C39" s="22" t="s">
        <v>159</v>
      </c>
      <c r="D39" s="92">
        <v>19</v>
      </c>
      <c r="E39" s="82">
        <v>10745225</v>
      </c>
      <c r="F39" s="83">
        <v>9492072</v>
      </c>
      <c r="G39" s="101"/>
      <c r="H39" s="101"/>
    </row>
    <row r="40" spans="2:8" ht="12.75">
      <c r="B40" s="179"/>
      <c r="C40" s="22" t="s">
        <v>160</v>
      </c>
      <c r="D40" s="92">
        <v>20</v>
      </c>
      <c r="E40" s="82">
        <v>8970</v>
      </c>
      <c r="F40" s="83">
        <v>26869</v>
      </c>
      <c r="G40" s="101"/>
      <c r="H40" s="101"/>
    </row>
    <row r="41" spans="2:8" ht="12.75">
      <c r="B41" s="179"/>
      <c r="C41" s="22" t="s">
        <v>161</v>
      </c>
      <c r="D41" s="92">
        <v>21</v>
      </c>
      <c r="E41" s="120">
        <f>E42-E43</f>
        <v>-855645</v>
      </c>
      <c r="F41" s="114">
        <f>F42-F43</f>
        <v>0</v>
      </c>
      <c r="G41" s="101"/>
      <c r="H41" s="101"/>
    </row>
    <row r="42" spans="2:8" ht="12.75">
      <c r="B42" s="179"/>
      <c r="C42" s="22" t="s">
        <v>162</v>
      </c>
      <c r="D42" s="92">
        <v>22</v>
      </c>
      <c r="E42" s="82">
        <v>0</v>
      </c>
      <c r="F42" s="83">
        <v>0</v>
      </c>
      <c r="G42" s="101"/>
      <c r="H42" s="101"/>
    </row>
    <row r="43" spans="2:8" ht="12.75">
      <c r="B43" s="179"/>
      <c r="C43" s="22" t="s">
        <v>163</v>
      </c>
      <c r="D43" s="92">
        <v>23</v>
      </c>
      <c r="E43" s="82">
        <v>855645</v>
      </c>
      <c r="F43" s="83">
        <v>0</v>
      </c>
      <c r="G43" s="101"/>
      <c r="H43" s="101"/>
    </row>
    <row r="44" spans="2:8" ht="12.75">
      <c r="B44" s="179">
        <v>8</v>
      </c>
      <c r="C44" s="22" t="s">
        <v>164</v>
      </c>
      <c r="D44" s="92">
        <v>24</v>
      </c>
      <c r="E44" s="119">
        <f>SUM(E45+E46+E47)</f>
        <v>29452084</v>
      </c>
      <c r="F44" s="113">
        <f>SUM(F45+F46+F47)</f>
        <v>36963773</v>
      </c>
      <c r="G44" s="101"/>
      <c r="H44" s="101"/>
    </row>
    <row r="45" spans="2:8" ht="24">
      <c r="B45" s="179"/>
      <c r="C45" s="8" t="s">
        <v>165</v>
      </c>
      <c r="D45" s="92">
        <v>25</v>
      </c>
      <c r="E45" s="82">
        <v>20574170</v>
      </c>
      <c r="F45" s="83">
        <v>28261926</v>
      </c>
      <c r="G45" s="101"/>
      <c r="H45" s="101"/>
    </row>
    <row r="46" spans="2:8" ht="25.5">
      <c r="B46" s="179"/>
      <c r="C46" s="22" t="s">
        <v>166</v>
      </c>
      <c r="D46" s="92">
        <v>26</v>
      </c>
      <c r="E46" s="82">
        <v>1431256</v>
      </c>
      <c r="F46" s="85">
        <v>1498741</v>
      </c>
      <c r="G46" s="101"/>
      <c r="H46" s="101"/>
    </row>
    <row r="47" spans="2:8" ht="25.5">
      <c r="B47" s="179"/>
      <c r="C47" s="22" t="s">
        <v>167</v>
      </c>
      <c r="D47" s="92">
        <v>27</v>
      </c>
      <c r="E47" s="82">
        <v>7446658</v>
      </c>
      <c r="F47" s="83">
        <v>7203106</v>
      </c>
      <c r="G47" s="101"/>
      <c r="H47" s="101"/>
    </row>
    <row r="48" spans="2:8" s="52" customFormat="1" ht="38.25">
      <c r="B48" s="179"/>
      <c r="C48" s="86" t="s">
        <v>168</v>
      </c>
      <c r="D48" s="153">
        <v>28</v>
      </c>
      <c r="E48" s="84"/>
      <c r="F48" s="83"/>
      <c r="G48" s="101"/>
      <c r="H48" s="101"/>
    </row>
    <row r="49" spans="2:8" ht="12.75">
      <c r="B49" s="179"/>
      <c r="C49" s="22" t="s">
        <v>169</v>
      </c>
      <c r="D49" s="92">
        <v>29</v>
      </c>
      <c r="E49" s="121">
        <f>E50-E51</f>
        <v>-973029</v>
      </c>
      <c r="F49" s="115">
        <f>F50-F51</f>
        <v>0</v>
      </c>
      <c r="G49" s="101"/>
      <c r="H49" s="101"/>
    </row>
    <row r="50" spans="2:8" ht="12.75">
      <c r="B50" s="179"/>
      <c r="C50" s="22" t="s">
        <v>170</v>
      </c>
      <c r="D50" s="92">
        <v>30</v>
      </c>
      <c r="E50" s="82">
        <v>0</v>
      </c>
      <c r="F50" s="83">
        <v>0</v>
      </c>
      <c r="G50" s="101"/>
      <c r="H50" s="101"/>
    </row>
    <row r="51" spans="2:8" ht="12.75">
      <c r="B51" s="179"/>
      <c r="C51" s="22" t="s">
        <v>171</v>
      </c>
      <c r="D51" s="92">
        <v>31</v>
      </c>
      <c r="E51" s="82">
        <v>973029</v>
      </c>
      <c r="F51" s="83">
        <v>0</v>
      </c>
      <c r="G51" s="101"/>
      <c r="H51" s="101"/>
    </row>
    <row r="52" spans="2:8" ht="25.5" customHeight="1">
      <c r="B52" s="187" t="s">
        <v>172</v>
      </c>
      <c r="C52" s="188"/>
      <c r="D52" s="154">
        <v>32</v>
      </c>
      <c r="E52" s="118">
        <f>SUM(E31+E32+E33+E34+E35+E38+E41+E44+E49)</f>
        <v>128207722</v>
      </c>
      <c r="F52" s="112">
        <f>SUM(F31+F32+F33+F34+F35+F38+F41+F44+F49)</f>
        <v>156728630</v>
      </c>
      <c r="G52" s="101"/>
      <c r="H52" s="101"/>
    </row>
    <row r="53" spans="2:8" ht="13.5" customHeight="1">
      <c r="B53" s="33" t="s">
        <v>173</v>
      </c>
      <c r="C53" s="22"/>
      <c r="D53" s="92"/>
      <c r="E53" s="24"/>
      <c r="F53" s="83"/>
      <c r="G53" s="101"/>
      <c r="H53" s="101"/>
    </row>
    <row r="54" spans="2:8" ht="12.75">
      <c r="B54" s="179"/>
      <c r="C54" s="22" t="s">
        <v>174</v>
      </c>
      <c r="D54" s="92">
        <v>33</v>
      </c>
      <c r="E54" s="118">
        <f>IF(E52&lt;E30,E30-E52,0)</f>
        <v>0</v>
      </c>
      <c r="F54" s="112">
        <f>IF(F52&lt;F30,F30-F52,0)</f>
        <v>0</v>
      </c>
      <c r="G54" s="101"/>
      <c r="H54" s="101"/>
    </row>
    <row r="55" spans="2:8" ht="12.75">
      <c r="B55" s="189"/>
      <c r="C55" s="22" t="s">
        <v>175</v>
      </c>
      <c r="D55" s="92">
        <v>34</v>
      </c>
      <c r="E55" s="118">
        <f>IF(E52&lt;E30,0,E52-E30)</f>
        <v>6404182</v>
      </c>
      <c r="F55" s="112">
        <f>IF(F52&lt;F30,0,F52-F30)</f>
        <v>21729179.99999997</v>
      </c>
      <c r="G55" s="101"/>
      <c r="H55" s="101"/>
    </row>
    <row r="56" spans="2:8" ht="12.75">
      <c r="B56" s="179">
        <v>9</v>
      </c>
      <c r="C56" s="22" t="s">
        <v>176</v>
      </c>
      <c r="D56" s="155">
        <v>35</v>
      </c>
      <c r="E56" s="82">
        <v>28496</v>
      </c>
      <c r="F56" s="83">
        <v>40328</v>
      </c>
      <c r="G56" s="101"/>
      <c r="H56" s="101"/>
    </row>
    <row r="57" spans="2:8" ht="12.75">
      <c r="B57" s="179"/>
      <c r="C57" s="22" t="s">
        <v>177</v>
      </c>
      <c r="D57" s="92">
        <v>36</v>
      </c>
      <c r="E57" s="82">
        <v>0</v>
      </c>
      <c r="F57" s="83">
        <v>0</v>
      </c>
      <c r="G57" s="101"/>
      <c r="H57" s="101"/>
    </row>
    <row r="58" spans="2:8" ht="25.5">
      <c r="B58" s="179">
        <v>10</v>
      </c>
      <c r="C58" s="22" t="s">
        <v>178</v>
      </c>
      <c r="D58" s="155">
        <v>37</v>
      </c>
      <c r="E58" s="82">
        <v>0</v>
      </c>
      <c r="F58" s="83">
        <v>0</v>
      </c>
      <c r="G58" s="101"/>
      <c r="H58" s="101"/>
    </row>
    <row r="59" spans="2:8" ht="12.75">
      <c r="B59" s="179"/>
      <c r="C59" s="22" t="s">
        <v>177</v>
      </c>
      <c r="D59" s="92">
        <v>38</v>
      </c>
      <c r="E59" s="82">
        <v>0</v>
      </c>
      <c r="F59" s="83">
        <v>0</v>
      </c>
      <c r="G59" s="101"/>
      <c r="H59" s="101"/>
    </row>
    <row r="60" spans="2:8" ht="12.75">
      <c r="B60" s="179">
        <v>11</v>
      </c>
      <c r="C60" s="22" t="s">
        <v>19</v>
      </c>
      <c r="D60" s="92">
        <v>39</v>
      </c>
      <c r="E60" s="82">
        <v>32800</v>
      </c>
      <c r="F60" s="83">
        <v>41222</v>
      </c>
      <c r="G60" s="101"/>
      <c r="H60" s="101"/>
    </row>
    <row r="61" spans="2:8" ht="12.75">
      <c r="B61" s="179"/>
      <c r="C61" s="22" t="s">
        <v>177</v>
      </c>
      <c r="D61" s="92">
        <v>40</v>
      </c>
      <c r="E61" s="82">
        <v>0</v>
      </c>
      <c r="F61" s="83">
        <v>0</v>
      </c>
      <c r="G61" s="101"/>
      <c r="H61" s="101"/>
    </row>
    <row r="62" spans="2:8" ht="12.75">
      <c r="B62" s="87"/>
      <c r="C62" s="22" t="s">
        <v>179</v>
      </c>
      <c r="D62" s="155">
        <v>41</v>
      </c>
      <c r="E62" s="82">
        <v>747532</v>
      </c>
      <c r="F62" s="83">
        <v>819402</v>
      </c>
      <c r="G62" s="101"/>
      <c r="H62" s="101"/>
    </row>
    <row r="63" spans="2:8" ht="12.75">
      <c r="B63" s="33" t="s">
        <v>180</v>
      </c>
      <c r="C63" s="22"/>
      <c r="D63" s="155">
        <v>42</v>
      </c>
      <c r="E63" s="118">
        <f>SUM(E56+E58+E60+E62)</f>
        <v>808828</v>
      </c>
      <c r="F63" s="112">
        <f>SUM(F56+F58+F60+F62)</f>
        <v>900952</v>
      </c>
      <c r="G63" s="101"/>
      <c r="H63" s="101"/>
    </row>
    <row r="64" spans="2:8" ht="25.5">
      <c r="B64" s="179">
        <v>12</v>
      </c>
      <c r="C64" s="22" t="s">
        <v>181</v>
      </c>
      <c r="D64" s="92">
        <v>43</v>
      </c>
      <c r="E64" s="122">
        <f>E65-E66</f>
        <v>0</v>
      </c>
      <c r="F64" s="83">
        <f>F65-F66</f>
        <v>0</v>
      </c>
      <c r="G64" s="101"/>
      <c r="H64" s="101"/>
    </row>
    <row r="65" spans="2:8" ht="12.75">
      <c r="B65" s="179"/>
      <c r="C65" s="22" t="s">
        <v>182</v>
      </c>
      <c r="D65" s="92">
        <v>44</v>
      </c>
      <c r="E65" s="82">
        <v>0</v>
      </c>
      <c r="F65" s="83">
        <v>0</v>
      </c>
      <c r="G65" s="101"/>
      <c r="H65" s="101"/>
    </row>
    <row r="66" spans="2:8" ht="12.75">
      <c r="B66" s="179"/>
      <c r="C66" s="22" t="s">
        <v>183</v>
      </c>
      <c r="D66" s="92">
        <v>45</v>
      </c>
      <c r="E66" s="82">
        <v>0</v>
      </c>
      <c r="F66" s="83">
        <v>0</v>
      </c>
      <c r="G66" s="101"/>
      <c r="H66" s="101"/>
    </row>
    <row r="67" spans="2:8" ht="12.75">
      <c r="B67" s="179">
        <v>13</v>
      </c>
      <c r="C67" s="22" t="s">
        <v>20</v>
      </c>
      <c r="D67" s="92">
        <v>46</v>
      </c>
      <c r="E67" s="82">
        <v>2784528</v>
      </c>
      <c r="F67" s="83">
        <v>2690893</v>
      </c>
      <c r="G67" s="101"/>
      <c r="H67" s="101"/>
    </row>
    <row r="68" spans="2:8" ht="12.75">
      <c r="B68" s="179"/>
      <c r="C68" s="22" t="s">
        <v>184</v>
      </c>
      <c r="D68" s="92">
        <v>47</v>
      </c>
      <c r="E68" s="82">
        <v>0</v>
      </c>
      <c r="F68" s="83">
        <v>0</v>
      </c>
      <c r="G68" s="101"/>
      <c r="H68" s="101"/>
    </row>
    <row r="69" spans="2:8" ht="12.75">
      <c r="B69" s="179"/>
      <c r="C69" s="22" t="s">
        <v>185</v>
      </c>
      <c r="D69" s="155">
        <v>48</v>
      </c>
      <c r="E69" s="82">
        <v>503558</v>
      </c>
      <c r="F69" s="83">
        <v>1488169</v>
      </c>
      <c r="G69" s="101"/>
      <c r="H69" s="101"/>
    </row>
    <row r="70" spans="2:8" ht="12.75">
      <c r="B70" s="33" t="s">
        <v>186</v>
      </c>
      <c r="C70" s="22"/>
      <c r="D70" s="155">
        <v>49</v>
      </c>
      <c r="E70" s="118">
        <f>SUM(E64+E67+E69)</f>
        <v>3288086</v>
      </c>
      <c r="F70" s="112">
        <f>SUM(F64+F67+F69)</f>
        <v>4179062</v>
      </c>
      <c r="G70" s="101"/>
      <c r="H70" s="101"/>
    </row>
    <row r="71" spans="2:8" ht="12.75">
      <c r="B71" s="33" t="s">
        <v>187</v>
      </c>
      <c r="C71" s="22"/>
      <c r="D71" s="92"/>
      <c r="E71" s="24"/>
      <c r="F71" s="83"/>
      <c r="G71" s="101"/>
      <c r="H71" s="101"/>
    </row>
    <row r="72" spans="2:8" ht="12.75">
      <c r="B72" s="180"/>
      <c r="C72" s="22" t="s">
        <v>188</v>
      </c>
      <c r="D72" s="92">
        <v>50</v>
      </c>
      <c r="E72" s="118">
        <f>IF(E70&lt;E63,E63-E70,0)</f>
        <v>0</v>
      </c>
      <c r="F72" s="112">
        <f>IF(F70&lt;F63,F63-F70,0)</f>
        <v>0</v>
      </c>
      <c r="G72" s="101"/>
      <c r="H72" s="101"/>
    </row>
    <row r="73" spans="2:8" ht="12.75">
      <c r="B73" s="180"/>
      <c r="C73" s="22" t="s">
        <v>189</v>
      </c>
      <c r="D73" s="92">
        <v>51</v>
      </c>
      <c r="E73" s="118">
        <f>IF(E70&gt;E63,E70-E63,0)</f>
        <v>2479258</v>
      </c>
      <c r="F73" s="112">
        <f>IF(F70&gt;F63,F70-F63,0)</f>
        <v>3278110</v>
      </c>
      <c r="G73" s="101"/>
      <c r="H73" s="101"/>
    </row>
    <row r="74" spans="2:8" ht="12.75">
      <c r="B74" s="181">
        <v>14</v>
      </c>
      <c r="C74" s="88" t="s">
        <v>190</v>
      </c>
      <c r="D74" s="92"/>
      <c r="E74" s="82"/>
      <c r="F74" s="83"/>
      <c r="G74" s="101"/>
      <c r="H74" s="101"/>
    </row>
    <row r="75" spans="2:8" ht="12.75">
      <c r="B75" s="181"/>
      <c r="C75" s="22" t="s">
        <v>191</v>
      </c>
      <c r="D75" s="92">
        <v>52</v>
      </c>
      <c r="E75" s="118">
        <f>IF((E30-E52+E63-E70)&gt;0,E30-E52+E63-E70,0)</f>
        <v>0</v>
      </c>
      <c r="F75" s="112">
        <f>IF((F30-F52+F63-F70)&gt;0,F30-F52+F63-F70,0)</f>
        <v>0</v>
      </c>
      <c r="G75" s="101"/>
      <c r="H75" s="101"/>
    </row>
    <row r="76" spans="2:8" ht="12.75">
      <c r="B76" s="181"/>
      <c r="C76" s="22" t="s">
        <v>192</v>
      </c>
      <c r="D76" s="92">
        <v>53</v>
      </c>
      <c r="E76" s="118">
        <f>IF((E30-E52+E63-E70)&lt;0,E70+E52-E63-E30,0)</f>
        <v>8883440</v>
      </c>
      <c r="F76" s="112">
        <f>IF((F30-F52+F63-F70)&lt;0,F70+F52-F63-F30,0)</f>
        <v>25007289.99999997</v>
      </c>
      <c r="G76" s="101"/>
      <c r="H76" s="101"/>
    </row>
    <row r="77" spans="2:8" ht="12.75">
      <c r="B77" s="81">
        <v>15</v>
      </c>
      <c r="C77" s="22" t="s">
        <v>21</v>
      </c>
      <c r="D77" s="92">
        <v>54</v>
      </c>
      <c r="E77" s="84">
        <v>0</v>
      </c>
      <c r="F77" s="83">
        <v>0</v>
      </c>
      <c r="G77" s="101"/>
      <c r="H77" s="101"/>
    </row>
    <row r="78" spans="2:8" ht="12.75">
      <c r="B78" s="81">
        <v>16</v>
      </c>
      <c r="C78" s="22" t="s">
        <v>22</v>
      </c>
      <c r="D78" s="92">
        <v>55</v>
      </c>
      <c r="E78" s="84">
        <v>0</v>
      </c>
      <c r="F78" s="83">
        <v>0</v>
      </c>
      <c r="G78" s="101"/>
      <c r="H78" s="101"/>
    </row>
    <row r="79" spans="2:8" s="38" customFormat="1" ht="25.5" customHeight="1">
      <c r="B79" s="182">
        <v>17</v>
      </c>
      <c r="C79" s="89" t="s">
        <v>193</v>
      </c>
      <c r="D79" s="156"/>
      <c r="E79" s="84"/>
      <c r="F79" s="83"/>
      <c r="G79" s="101"/>
      <c r="H79" s="101"/>
    </row>
    <row r="80" spans="2:8" ht="12.75">
      <c r="B80" s="182"/>
      <c r="C80" s="22" t="s">
        <v>194</v>
      </c>
      <c r="D80" s="92">
        <v>56</v>
      </c>
      <c r="E80" s="24"/>
      <c r="F80" s="83"/>
      <c r="G80" s="101"/>
      <c r="H80" s="101"/>
    </row>
    <row r="81" spans="2:8" ht="12.75">
      <c r="B81" s="182"/>
      <c r="C81" s="22" t="s">
        <v>195</v>
      </c>
      <c r="D81" s="92">
        <v>57</v>
      </c>
      <c r="E81" s="24"/>
      <c r="F81" s="83"/>
      <c r="G81" s="101"/>
      <c r="H81" s="101"/>
    </row>
    <row r="82" spans="2:8" ht="12.75">
      <c r="B82" s="184" t="s">
        <v>196</v>
      </c>
      <c r="C82" s="185"/>
      <c r="D82" s="92">
        <v>58</v>
      </c>
      <c r="E82" s="118">
        <f>E30+E63+E77</f>
        <v>122612368</v>
      </c>
      <c r="F82" s="112">
        <f>F30+F63+F77</f>
        <v>135900402.00000003</v>
      </c>
      <c r="G82" s="101"/>
      <c r="H82" s="101"/>
    </row>
    <row r="83" spans="2:8" ht="12.75">
      <c r="B83" s="184" t="s">
        <v>197</v>
      </c>
      <c r="C83" s="185"/>
      <c r="D83" s="92">
        <v>59</v>
      </c>
      <c r="E83" s="118">
        <f>E52+E70+E78</f>
        <v>131495808</v>
      </c>
      <c r="F83" s="112">
        <f>F52+F70+F78</f>
        <v>160907692</v>
      </c>
      <c r="G83" s="101"/>
      <c r="H83" s="101"/>
    </row>
    <row r="84" spans="2:8" ht="12.75">
      <c r="B84" s="90"/>
      <c r="C84" s="88" t="s">
        <v>198</v>
      </c>
      <c r="D84" s="92"/>
      <c r="E84" s="91"/>
      <c r="F84" s="83"/>
      <c r="G84" s="101"/>
      <c r="H84" s="101"/>
    </row>
    <row r="85" spans="2:8" ht="12.75">
      <c r="B85" s="179"/>
      <c r="C85" s="22" t="s">
        <v>199</v>
      </c>
      <c r="D85" s="92">
        <v>60</v>
      </c>
      <c r="E85" s="118">
        <f>IF(E82&lt;E83,0,E82-E83)</f>
        <v>0</v>
      </c>
      <c r="F85" s="112">
        <f>IF(F82&lt;F83,0,F82-F83)</f>
        <v>0</v>
      </c>
      <c r="G85" s="101"/>
      <c r="H85" s="101"/>
    </row>
    <row r="86" spans="2:8" ht="12.75">
      <c r="B86" s="179"/>
      <c r="C86" s="22" t="s">
        <v>200</v>
      </c>
      <c r="D86" s="92">
        <v>61</v>
      </c>
      <c r="E86" s="118">
        <f>IF(E83&lt;E82,0,E83-E82)</f>
        <v>8883440</v>
      </c>
      <c r="F86" s="112">
        <f>IF(F83&lt;F82,0,F83-F82)</f>
        <v>25007289.99999997</v>
      </c>
      <c r="G86" s="101"/>
      <c r="H86" s="101"/>
    </row>
    <row r="87" spans="2:8" ht="12.75">
      <c r="B87" s="81">
        <v>18</v>
      </c>
      <c r="C87" s="23" t="s">
        <v>201</v>
      </c>
      <c r="D87" s="155">
        <v>62</v>
      </c>
      <c r="E87" s="84">
        <v>0</v>
      </c>
      <c r="F87" s="83">
        <v>17917</v>
      </c>
      <c r="G87" s="101"/>
      <c r="H87" s="101"/>
    </row>
    <row r="88" spans="2:8" ht="24">
      <c r="B88" s="81">
        <v>19</v>
      </c>
      <c r="C88" s="22" t="s">
        <v>202</v>
      </c>
      <c r="D88" s="92">
        <v>63</v>
      </c>
      <c r="E88" s="92">
        <v>0</v>
      </c>
      <c r="F88" s="83">
        <v>0</v>
      </c>
      <c r="G88" s="101"/>
      <c r="H88" s="101"/>
    </row>
    <row r="89" spans="2:8" s="38" customFormat="1" ht="25.5" customHeight="1">
      <c r="B89" s="182">
        <v>20</v>
      </c>
      <c r="C89" s="89" t="s">
        <v>203</v>
      </c>
      <c r="D89" s="156"/>
      <c r="E89" s="24"/>
      <c r="F89" s="93"/>
      <c r="G89" s="101"/>
      <c r="H89" s="101"/>
    </row>
    <row r="90" spans="2:8" ht="12.75">
      <c r="B90" s="182"/>
      <c r="C90" s="22" t="s">
        <v>204</v>
      </c>
      <c r="D90" s="92">
        <v>64</v>
      </c>
      <c r="E90" s="118">
        <f>IF(E85&gt;0,E85-E87-E88,0)</f>
        <v>0</v>
      </c>
      <c r="F90" s="112">
        <f>IF(F85&gt;0,F85-F87-F88,0)</f>
        <v>0</v>
      </c>
      <c r="G90" s="101"/>
      <c r="H90" s="101"/>
    </row>
    <row r="91" spans="2:8" ht="13.5" thickBot="1">
      <c r="B91" s="186"/>
      <c r="C91" s="34" t="s">
        <v>205</v>
      </c>
      <c r="D91" s="157">
        <v>65</v>
      </c>
      <c r="E91" s="123">
        <f>IF(E85&lt;0,0,E86+E87+E88)</f>
        <v>8883440</v>
      </c>
      <c r="F91" s="116">
        <f>IF(F85&lt;0,0,F86+F87+F88)</f>
        <v>25025206.99999997</v>
      </c>
      <c r="G91" s="101"/>
      <c r="H91" s="101"/>
    </row>
    <row r="92" spans="3:7" ht="12.75">
      <c r="C92" s="20"/>
      <c r="D92" s="101"/>
      <c r="E92" s="18"/>
      <c r="F92" s="19"/>
      <c r="G92" s="101"/>
    </row>
    <row r="93" spans="3:7" ht="12.75">
      <c r="C93" s="20"/>
      <c r="D93" s="101"/>
      <c r="E93" s="18"/>
      <c r="F93" s="19"/>
      <c r="G93" s="101"/>
    </row>
    <row r="94" spans="2:7" ht="12.75">
      <c r="B94" s="25"/>
      <c r="D94" s="101"/>
      <c r="E94" s="101"/>
      <c r="F94" s="28"/>
      <c r="G94" s="101"/>
    </row>
    <row r="95" spans="2:7" ht="12.75">
      <c r="B95" s="25"/>
      <c r="C95" s="26"/>
      <c r="D95" s="158"/>
      <c r="E95" s="27"/>
      <c r="F95" s="28"/>
      <c r="G95" s="101"/>
    </row>
    <row r="96" spans="3:7" ht="12.75">
      <c r="C96" s="55" t="s">
        <v>209</v>
      </c>
      <c r="D96" s="183" t="s">
        <v>206</v>
      </c>
      <c r="E96" s="183"/>
      <c r="F96" s="159"/>
      <c r="G96" s="101"/>
    </row>
    <row r="97" spans="3:7" ht="12.75">
      <c r="C97" s="2" t="s">
        <v>212</v>
      </c>
      <c r="D97" s="160" t="s">
        <v>308</v>
      </c>
      <c r="E97" s="160"/>
      <c r="F97" s="159"/>
      <c r="G97" s="101"/>
    </row>
    <row r="98" spans="4:7" ht="12.75" customHeight="1">
      <c r="D98" s="101"/>
      <c r="E98" s="101"/>
      <c r="F98" s="159"/>
      <c r="G98" s="101"/>
    </row>
    <row r="99" spans="4:7" ht="12.75">
      <c r="D99" s="101"/>
      <c r="E99" s="101"/>
      <c r="F99" s="159"/>
      <c r="G99" s="101"/>
    </row>
    <row r="100" spans="4:7" ht="12.75">
      <c r="D100" s="101"/>
      <c r="E100" s="101"/>
      <c r="F100" s="159"/>
      <c r="G100" s="101"/>
    </row>
    <row r="101" spans="4:7" ht="12.75">
      <c r="D101" s="101"/>
      <c r="E101" s="101"/>
      <c r="F101" s="159"/>
      <c r="G101" s="101"/>
    </row>
    <row r="102" spans="4:7" ht="12.75">
      <c r="D102" s="101"/>
      <c r="E102" s="101"/>
      <c r="F102" s="159"/>
      <c r="G102" s="101"/>
    </row>
    <row r="103" spans="4:7" ht="12.75">
      <c r="D103" s="101"/>
      <c r="E103" s="101"/>
      <c r="F103" s="159"/>
      <c r="G103" s="101"/>
    </row>
    <row r="104" spans="4:7" ht="12.75">
      <c r="D104" s="101"/>
      <c r="E104" s="101"/>
      <c r="F104" s="161" t="s">
        <v>214</v>
      </c>
      <c r="G104" s="101"/>
    </row>
    <row r="105" spans="4:7" ht="12.75">
      <c r="D105" s="101"/>
      <c r="E105" s="101"/>
      <c r="F105" s="161" t="s">
        <v>215</v>
      </c>
      <c r="G105" s="101"/>
    </row>
    <row r="106" spans="4:7" ht="12.75">
      <c r="D106" s="101"/>
      <c r="E106" s="101"/>
      <c r="F106" s="161" t="s">
        <v>210</v>
      </c>
      <c r="G106" s="101"/>
    </row>
    <row r="107" spans="4:7" ht="12.75">
      <c r="D107" s="101"/>
      <c r="E107" s="101"/>
      <c r="F107" s="161" t="s">
        <v>211</v>
      </c>
      <c r="G107" s="101"/>
    </row>
    <row r="108" spans="4:7" ht="12.75">
      <c r="D108" s="101"/>
      <c r="E108" s="101"/>
      <c r="F108" s="159"/>
      <c r="G108" s="101"/>
    </row>
    <row r="109" spans="4:7" ht="12.75">
      <c r="D109" s="101"/>
      <c r="E109" s="101"/>
      <c r="F109" s="159"/>
      <c r="G109" s="101"/>
    </row>
    <row r="110" spans="4:7" ht="12.75">
      <c r="D110" s="101"/>
      <c r="E110" s="101"/>
      <c r="F110" s="159"/>
      <c r="G110" s="101"/>
    </row>
    <row r="111" spans="4:7" ht="12.75">
      <c r="D111" s="101"/>
      <c r="E111" s="101"/>
      <c r="F111" s="159"/>
      <c r="G111" s="101"/>
    </row>
    <row r="112" spans="4:7" ht="12.75">
      <c r="D112" s="101"/>
      <c r="E112" s="101"/>
      <c r="F112" s="159"/>
      <c r="G112" s="101"/>
    </row>
    <row r="113" spans="4:7" ht="12.75">
      <c r="D113" s="101"/>
      <c r="E113" s="101"/>
      <c r="F113" s="159"/>
      <c r="G113" s="101"/>
    </row>
    <row r="114" spans="4:7" ht="12.75">
      <c r="D114" s="101"/>
      <c r="E114" s="101"/>
      <c r="F114" s="159"/>
      <c r="G114" s="101"/>
    </row>
    <row r="115" spans="4:7" ht="12.75">
      <c r="D115" s="101"/>
      <c r="E115" s="101"/>
      <c r="F115" s="159"/>
      <c r="G115" s="101"/>
    </row>
    <row r="116" spans="4:7" ht="12.75">
      <c r="D116" s="101"/>
      <c r="E116" s="101"/>
      <c r="F116" s="159"/>
      <c r="G116" s="101"/>
    </row>
    <row r="117" spans="4:7" ht="12.75">
      <c r="D117" s="101"/>
      <c r="E117" s="101"/>
      <c r="F117" s="159"/>
      <c r="G117" s="101"/>
    </row>
    <row r="118" spans="4:7" ht="12.75">
      <c r="D118" s="101"/>
      <c r="E118" s="101"/>
      <c r="F118" s="159"/>
      <c r="G118" s="101"/>
    </row>
    <row r="119" spans="4:7" ht="12.75">
      <c r="D119" s="101"/>
      <c r="E119" s="101"/>
      <c r="F119" s="159"/>
      <c r="G119" s="101"/>
    </row>
    <row r="120" spans="4:7" ht="12.75">
      <c r="D120" s="101"/>
      <c r="E120" s="101"/>
      <c r="F120" s="159"/>
      <c r="G120" s="101"/>
    </row>
    <row r="121" spans="4:7" ht="12.75">
      <c r="D121" s="101"/>
      <c r="E121" s="101"/>
      <c r="F121" s="159"/>
      <c r="G121" s="101"/>
    </row>
    <row r="122" spans="4:7" ht="12.75">
      <c r="D122" s="101"/>
      <c r="E122" s="101"/>
      <c r="F122" s="159"/>
      <c r="G122" s="101"/>
    </row>
    <row r="123" spans="4:7" ht="12.75">
      <c r="D123" s="101"/>
      <c r="E123" s="101"/>
      <c r="F123" s="159"/>
      <c r="G123" s="101"/>
    </row>
    <row r="124" spans="4:7" ht="12.75">
      <c r="D124" s="101"/>
      <c r="E124" s="101"/>
      <c r="F124" s="159"/>
      <c r="G124" s="101"/>
    </row>
    <row r="125" spans="4:7" ht="12.75">
      <c r="D125" s="101"/>
      <c r="E125" s="101"/>
      <c r="F125" s="159"/>
      <c r="G125" s="101"/>
    </row>
    <row r="126" spans="4:7" ht="12.75">
      <c r="D126" s="101"/>
      <c r="E126" s="101"/>
      <c r="F126" s="159"/>
      <c r="G126" s="101"/>
    </row>
    <row r="127" spans="4:7" ht="12.75">
      <c r="D127" s="101"/>
      <c r="E127" s="101"/>
      <c r="F127" s="159"/>
      <c r="G127" s="101"/>
    </row>
    <row r="128" spans="4:7" ht="12.75">
      <c r="D128" s="101"/>
      <c r="E128" s="101"/>
      <c r="F128" s="159"/>
      <c r="G128" s="101"/>
    </row>
    <row r="129" spans="4:7" ht="12.75">
      <c r="D129" s="101"/>
      <c r="E129" s="101"/>
      <c r="F129" s="159"/>
      <c r="G129" s="101"/>
    </row>
    <row r="130" spans="4:7" ht="12.75">
      <c r="D130" s="101"/>
      <c r="E130" s="101"/>
      <c r="F130" s="159"/>
      <c r="G130" s="101"/>
    </row>
    <row r="131" spans="4:7" ht="12.75">
      <c r="D131" s="101"/>
      <c r="E131" s="101"/>
      <c r="F131" s="159"/>
      <c r="G131" s="101"/>
    </row>
    <row r="132" spans="4:7" ht="12.75">
      <c r="D132" s="101"/>
      <c r="E132" s="101"/>
      <c r="F132" s="159"/>
      <c r="G132" s="101"/>
    </row>
    <row r="133" spans="4:7" ht="12.75">
      <c r="D133" s="101"/>
      <c r="E133" s="101"/>
      <c r="F133" s="159"/>
      <c r="G133" s="101"/>
    </row>
    <row r="134" spans="4:7" ht="12.75">
      <c r="D134" s="101"/>
      <c r="E134" s="101"/>
      <c r="F134" s="159"/>
      <c r="G134" s="101"/>
    </row>
    <row r="135" spans="4:7" ht="12.75">
      <c r="D135" s="101"/>
      <c r="E135" s="101"/>
      <c r="F135" s="159"/>
      <c r="G135" s="101"/>
    </row>
    <row r="136" spans="4:7" ht="12.75">
      <c r="D136" s="101"/>
      <c r="E136" s="101"/>
      <c r="F136" s="159"/>
      <c r="G136" s="101"/>
    </row>
    <row r="137" spans="4:7" ht="12.75">
      <c r="D137" s="101"/>
      <c r="E137" s="101"/>
      <c r="F137" s="159"/>
      <c r="G137" s="101"/>
    </row>
    <row r="138" spans="4:7" ht="12.75">
      <c r="D138" s="101"/>
      <c r="E138" s="101"/>
      <c r="F138" s="159"/>
      <c r="G138" s="101"/>
    </row>
    <row r="139" spans="4:7" ht="12.75">
      <c r="D139" s="101"/>
      <c r="E139" s="101"/>
      <c r="F139" s="159"/>
      <c r="G139" s="101"/>
    </row>
    <row r="140" spans="4:7" ht="12.75">
      <c r="D140" s="101"/>
      <c r="E140" s="101"/>
      <c r="F140" s="159"/>
      <c r="G140" s="101"/>
    </row>
    <row r="141" spans="4:7" ht="12.75">
      <c r="D141" s="101"/>
      <c r="E141" s="101"/>
      <c r="F141" s="159"/>
      <c r="G141" s="101"/>
    </row>
    <row r="142" spans="4:7" ht="12.75">
      <c r="D142" s="101"/>
      <c r="E142" s="101"/>
      <c r="F142" s="159"/>
      <c r="G142" s="101"/>
    </row>
    <row r="143" spans="4:7" ht="12.75">
      <c r="D143" s="101"/>
      <c r="E143" s="101"/>
      <c r="F143" s="159"/>
      <c r="G143" s="101"/>
    </row>
    <row r="144" spans="4:7" ht="12.75">
      <c r="D144" s="101"/>
      <c r="E144" s="101"/>
      <c r="F144" s="159"/>
      <c r="G144" s="101"/>
    </row>
    <row r="145" spans="4:7" ht="12.75">
      <c r="D145" s="101"/>
      <c r="E145" s="101"/>
      <c r="F145" s="159"/>
      <c r="G145" s="101"/>
    </row>
    <row r="146" spans="4:7" ht="12.75">
      <c r="D146" s="101"/>
      <c r="E146" s="101"/>
      <c r="F146" s="159"/>
      <c r="G146" s="101"/>
    </row>
    <row r="147" spans="4:7" ht="12.75">
      <c r="D147" s="101"/>
      <c r="E147" s="101"/>
      <c r="F147" s="159"/>
      <c r="G147" s="101"/>
    </row>
    <row r="148" spans="4:7" ht="12.75">
      <c r="D148" s="101"/>
      <c r="E148" s="101"/>
      <c r="F148" s="159"/>
      <c r="G148" s="101"/>
    </row>
    <row r="149" spans="4:7" ht="12.75">
      <c r="D149" s="101"/>
      <c r="E149" s="101"/>
      <c r="F149" s="159"/>
      <c r="G149" s="101"/>
    </row>
    <row r="150" spans="4:7" ht="12.75">
      <c r="D150" s="101"/>
      <c r="E150" s="101"/>
      <c r="F150" s="159"/>
      <c r="G150" s="101"/>
    </row>
    <row r="151" spans="4:7" ht="12.75">
      <c r="D151" s="101"/>
      <c r="E151" s="101"/>
      <c r="F151" s="159"/>
      <c r="G151" s="101"/>
    </row>
    <row r="152" spans="4:7" ht="12.75">
      <c r="D152" s="101"/>
      <c r="E152" s="101"/>
      <c r="F152" s="159"/>
      <c r="G152" s="101"/>
    </row>
    <row r="153" spans="4:7" ht="12.75">
      <c r="D153" s="101"/>
      <c r="E153" s="101"/>
      <c r="F153" s="159"/>
      <c r="G153" s="101"/>
    </row>
    <row r="154" spans="4:7" ht="12.75">
      <c r="D154" s="101"/>
      <c r="E154" s="101"/>
      <c r="F154" s="159"/>
      <c r="G154" s="101"/>
    </row>
    <row r="155" spans="4:7" ht="12.75">
      <c r="D155" s="101"/>
      <c r="E155" s="101"/>
      <c r="F155" s="159"/>
      <c r="G155" s="101"/>
    </row>
    <row r="156" spans="4:7" ht="12.75">
      <c r="D156" s="101"/>
      <c r="E156" s="101"/>
      <c r="F156" s="159"/>
      <c r="G156" s="101"/>
    </row>
    <row r="157" spans="4:7" ht="12.75">
      <c r="D157" s="101"/>
      <c r="E157" s="101"/>
      <c r="F157" s="159"/>
      <c r="G157" s="101"/>
    </row>
    <row r="158" spans="4:7" ht="12.75">
      <c r="D158" s="101"/>
      <c r="E158" s="101"/>
      <c r="F158" s="159"/>
      <c r="G158" s="101"/>
    </row>
    <row r="159" spans="4:7" ht="12.75">
      <c r="D159" s="149"/>
      <c r="E159" s="149"/>
      <c r="F159" s="150"/>
      <c r="G159" s="149"/>
    </row>
    <row r="160" spans="4:7" ht="12.75">
      <c r="D160" s="149"/>
      <c r="E160" s="149"/>
      <c r="F160" s="150"/>
      <c r="G160" s="149"/>
    </row>
    <row r="161" spans="4:7" ht="12.75">
      <c r="D161" s="149"/>
      <c r="E161" s="149"/>
      <c r="F161" s="150"/>
      <c r="G161" s="149"/>
    </row>
    <row r="162" spans="4:7" ht="12.75">
      <c r="D162" s="149"/>
      <c r="E162" s="149"/>
      <c r="F162" s="150"/>
      <c r="G162" s="149"/>
    </row>
  </sheetData>
  <mergeCells count="39">
    <mergeCell ref="E18:F18"/>
    <mergeCell ref="B20:C20"/>
    <mergeCell ref="B11:C11"/>
    <mergeCell ref="D11:F11"/>
    <mergeCell ref="B10:C10"/>
    <mergeCell ref="B54:B55"/>
    <mergeCell ref="B18:C19"/>
    <mergeCell ref="D18:D19"/>
    <mergeCell ref="B26:B27"/>
    <mergeCell ref="B31:B34"/>
    <mergeCell ref="B35:B37"/>
    <mergeCell ref="B38:B43"/>
    <mergeCell ref="B21:B25"/>
    <mergeCell ref="D10:F10"/>
    <mergeCell ref="D96:E96"/>
    <mergeCell ref="B13:F13"/>
    <mergeCell ref="B14:F14"/>
    <mergeCell ref="B82:C82"/>
    <mergeCell ref="B83:C83"/>
    <mergeCell ref="B85:B86"/>
    <mergeCell ref="B89:B91"/>
    <mergeCell ref="B30:C30"/>
    <mergeCell ref="B44:B51"/>
    <mergeCell ref="B52:C52"/>
    <mergeCell ref="B56:B57"/>
    <mergeCell ref="B58:B59"/>
    <mergeCell ref="B60:B61"/>
    <mergeCell ref="B64:B66"/>
    <mergeCell ref="B67:B69"/>
    <mergeCell ref="B72:B73"/>
    <mergeCell ref="B74:B76"/>
    <mergeCell ref="B79:B81"/>
    <mergeCell ref="B6:C6"/>
    <mergeCell ref="D7:F7"/>
    <mergeCell ref="B9:C9"/>
    <mergeCell ref="B8:C8"/>
    <mergeCell ref="D9:F9"/>
    <mergeCell ref="D6:F6"/>
    <mergeCell ref="D8:F8"/>
  </mergeCells>
  <printOptions/>
  <pageMargins left="0.67" right="0.18" top="0.35" bottom="0.31" header="0.31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2"/>
  <sheetViews>
    <sheetView workbookViewId="0" topLeftCell="A1">
      <selection activeCell="B17" sqref="B17"/>
    </sheetView>
  </sheetViews>
  <sheetFormatPr defaultColWidth="9.140625" defaultRowHeight="12.75"/>
  <cols>
    <col min="1" max="1" width="3.00390625" style="0" customWidth="1"/>
    <col min="2" max="2" width="41.8515625" style="0" customWidth="1"/>
    <col min="3" max="3" width="7.00390625" style="0" customWidth="1"/>
    <col min="4" max="4" width="15.7109375" style="0" customWidth="1"/>
    <col min="5" max="5" width="15.28125" style="0" customWidth="1"/>
    <col min="6" max="6" width="13.00390625" style="0" customWidth="1"/>
    <col min="7" max="7" width="14.421875" style="0" customWidth="1"/>
  </cols>
  <sheetData>
    <row r="1" spans="2:6" s="3" customFormat="1" ht="12.75">
      <c r="B1" s="4"/>
      <c r="D1" s="4"/>
      <c r="E1" s="5"/>
      <c r="F1" s="6"/>
    </row>
    <row r="2" s="3" customFormat="1" ht="12.75">
      <c r="F2" s="6"/>
    </row>
    <row r="3" s="3" customFormat="1" ht="12.75">
      <c r="F3" s="6"/>
    </row>
    <row r="4" s="3" customFormat="1" ht="12.75">
      <c r="F4" s="6"/>
    </row>
    <row r="5" s="3" customFormat="1" ht="12.75">
      <c r="F5" s="6"/>
    </row>
    <row r="6" s="3" customFormat="1" ht="12.75">
      <c r="F6" s="6"/>
    </row>
    <row r="7" spans="2:6" s="3" customFormat="1" ht="21" customHeight="1">
      <c r="B7" s="177" t="s">
        <v>0</v>
      </c>
      <c r="C7" s="177"/>
      <c r="D7" s="166" t="s">
        <v>45</v>
      </c>
      <c r="E7" s="166"/>
      <c r="F7" s="166"/>
    </row>
    <row r="8" spans="2:6" s="3" customFormat="1" ht="12.75">
      <c r="B8" s="53" t="s">
        <v>42</v>
      </c>
      <c r="C8" s="54"/>
      <c r="D8" s="178" t="s">
        <v>41</v>
      </c>
      <c r="E8" s="178"/>
      <c r="F8" s="178"/>
    </row>
    <row r="9" spans="2:6" s="3" customFormat="1" ht="21" customHeight="1">
      <c r="B9" s="166" t="s">
        <v>43</v>
      </c>
      <c r="C9" s="166"/>
      <c r="D9" s="166" t="s">
        <v>217</v>
      </c>
      <c r="E9" s="166"/>
      <c r="F9" s="166"/>
    </row>
    <row r="10" spans="2:6" s="3" customFormat="1" ht="30.75" customHeight="1">
      <c r="B10" s="177" t="s">
        <v>44</v>
      </c>
      <c r="C10" s="177"/>
      <c r="D10" s="166" t="s">
        <v>216</v>
      </c>
      <c r="E10" s="166"/>
      <c r="F10" s="166"/>
    </row>
    <row r="11" spans="2:6" s="3" customFormat="1" ht="12.75">
      <c r="B11" s="177" t="s">
        <v>1</v>
      </c>
      <c r="C11" s="177"/>
      <c r="D11" s="177" t="s">
        <v>208</v>
      </c>
      <c r="E11" s="177"/>
      <c r="F11" s="177"/>
    </row>
    <row r="12" spans="2:6" s="3" customFormat="1" ht="12.75">
      <c r="B12" s="4"/>
      <c r="D12" s="4"/>
      <c r="E12" s="5"/>
      <c r="F12" s="6"/>
    </row>
    <row r="13" spans="2:6" s="3" customFormat="1" ht="12.75">
      <c r="B13" s="4"/>
      <c r="D13" s="4"/>
      <c r="E13" s="5"/>
      <c r="F13" s="6"/>
    </row>
    <row r="14" spans="2:6" s="3" customFormat="1" ht="12.75">
      <c r="B14" s="4"/>
      <c r="C14" s="4" t="s">
        <v>306</v>
      </c>
      <c r="D14" s="4"/>
      <c r="E14" s="5"/>
      <c r="F14" s="6"/>
    </row>
    <row r="15" spans="2:6" s="3" customFormat="1" ht="12.75">
      <c r="B15" s="4"/>
      <c r="C15" s="4" t="s">
        <v>307</v>
      </c>
      <c r="D15" s="4"/>
      <c r="E15" s="5"/>
      <c r="F15" s="6"/>
    </row>
    <row r="16" spans="2:6" s="3" customFormat="1" ht="12.75">
      <c r="B16" s="4"/>
      <c r="D16" s="4"/>
      <c r="E16" s="5"/>
      <c r="F16" s="6"/>
    </row>
    <row r="17" spans="2:6" s="3" customFormat="1" ht="12.75">
      <c r="B17" s="3" t="s">
        <v>314</v>
      </c>
      <c r="D17" s="4"/>
      <c r="E17" s="5"/>
      <c r="F17" s="6"/>
    </row>
    <row r="18" spans="3:7" s="3" customFormat="1" ht="12.75">
      <c r="C18" s="125"/>
      <c r="D18" s="125"/>
      <c r="E18" s="125"/>
      <c r="F18" s="125"/>
      <c r="G18" s="125"/>
    </row>
    <row r="19" spans="2:6" ht="25.5">
      <c r="B19" s="22" t="s">
        <v>224</v>
      </c>
      <c r="C19" s="23">
        <v>3</v>
      </c>
      <c r="D19" s="128">
        <f aca="true" t="shared" si="0" ref="D19:D38">E19+F19</f>
        <v>63229530.63</v>
      </c>
      <c r="E19" s="128">
        <f>E20+E24+SUM(E30:E34)+E38</f>
        <v>61312599.63</v>
      </c>
      <c r="F19" s="128">
        <f>F20+F24+SUM(F30:F34)+F38</f>
        <v>1916931</v>
      </c>
    </row>
    <row r="20" spans="2:6" ht="12.75">
      <c r="B20" s="22" t="s">
        <v>225</v>
      </c>
      <c r="C20" s="23">
        <v>4</v>
      </c>
      <c r="D20" s="128">
        <f t="shared" si="0"/>
        <v>26759405</v>
      </c>
      <c r="E20" s="128">
        <f>SUM(E21:E23)</f>
        <v>24842474</v>
      </c>
      <c r="F20" s="128">
        <f>SUM(F21:F23)</f>
        <v>1916931</v>
      </c>
    </row>
    <row r="21" spans="2:6" ht="12.75">
      <c r="B21" s="22" t="s">
        <v>226</v>
      </c>
      <c r="C21" s="23">
        <v>5</v>
      </c>
      <c r="D21" s="128">
        <f t="shared" si="0"/>
        <v>11705057</v>
      </c>
      <c r="E21" s="129">
        <v>11537985</v>
      </c>
      <c r="F21" s="129">
        <v>167072</v>
      </c>
    </row>
    <row r="22" spans="2:6" ht="12.75">
      <c r="B22" s="22" t="s">
        <v>227</v>
      </c>
      <c r="C22" s="23">
        <v>6</v>
      </c>
      <c r="D22" s="128">
        <f t="shared" si="0"/>
        <v>12498251</v>
      </c>
      <c r="E22" s="129">
        <v>12255645</v>
      </c>
      <c r="F22" s="129">
        <v>242606</v>
      </c>
    </row>
    <row r="23" spans="2:6" ht="12.75">
      <c r="B23" s="22" t="s">
        <v>228</v>
      </c>
      <c r="C23" s="23">
        <v>7</v>
      </c>
      <c r="D23" s="128">
        <f t="shared" si="0"/>
        <v>2556097</v>
      </c>
      <c r="E23" s="129">
        <v>1048844</v>
      </c>
      <c r="F23" s="129">
        <v>1507253</v>
      </c>
    </row>
    <row r="24" spans="2:6" ht="25.5">
      <c r="B24" s="22" t="s">
        <v>229</v>
      </c>
      <c r="C24" s="23">
        <v>8</v>
      </c>
      <c r="D24" s="128">
        <f t="shared" si="0"/>
        <v>26589516</v>
      </c>
      <c r="E24" s="128">
        <v>26589516</v>
      </c>
      <c r="F24" s="128">
        <v>0</v>
      </c>
    </row>
    <row r="25" spans="2:6" ht="38.25">
      <c r="B25" s="22" t="s">
        <v>230</v>
      </c>
      <c r="C25" s="23">
        <v>9</v>
      </c>
      <c r="D25" s="128">
        <f t="shared" si="0"/>
        <v>17641432</v>
      </c>
      <c r="E25" s="128">
        <v>17641432</v>
      </c>
      <c r="F25" s="128">
        <v>0</v>
      </c>
    </row>
    <row r="26" spans="2:6" ht="25.5">
      <c r="B26" s="22" t="s">
        <v>231</v>
      </c>
      <c r="C26" s="23">
        <v>10</v>
      </c>
      <c r="D26" s="128">
        <f t="shared" si="0"/>
        <v>7181114</v>
      </c>
      <c r="E26" s="128">
        <v>7181114</v>
      </c>
      <c r="F26" s="128">
        <v>0</v>
      </c>
    </row>
    <row r="27" spans="2:6" ht="12.75">
      <c r="B27" s="22" t="s">
        <v>232</v>
      </c>
      <c r="C27" s="23">
        <v>11</v>
      </c>
      <c r="D27" s="128">
        <f t="shared" si="0"/>
        <v>0</v>
      </c>
      <c r="E27" s="128">
        <v>0</v>
      </c>
      <c r="F27" s="128">
        <v>0</v>
      </c>
    </row>
    <row r="28" spans="2:6" ht="25.5">
      <c r="B28" s="22" t="s">
        <v>233</v>
      </c>
      <c r="C28" s="23">
        <v>12</v>
      </c>
      <c r="D28" s="128">
        <f t="shared" si="0"/>
        <v>1766970</v>
      </c>
      <c r="E28" s="128">
        <v>1766970</v>
      </c>
      <c r="F28" s="128">
        <v>0</v>
      </c>
    </row>
    <row r="29" spans="2:6" ht="12.75">
      <c r="B29" s="22" t="s">
        <v>234</v>
      </c>
      <c r="C29" s="23">
        <v>13</v>
      </c>
      <c r="D29" s="128">
        <f t="shared" si="0"/>
        <v>0</v>
      </c>
      <c r="E29" s="128">
        <v>0</v>
      </c>
      <c r="F29" s="128">
        <v>0</v>
      </c>
    </row>
    <row r="30" spans="2:6" ht="25.5">
      <c r="B30" s="22" t="s">
        <v>235</v>
      </c>
      <c r="C30" s="23">
        <v>14</v>
      </c>
      <c r="D30" s="128">
        <f t="shared" si="0"/>
        <v>860471</v>
      </c>
      <c r="E30" s="128">
        <v>860471</v>
      </c>
      <c r="F30" s="128">
        <v>0</v>
      </c>
    </row>
    <row r="31" spans="2:6" ht="12.75">
      <c r="B31" s="22" t="s">
        <v>236</v>
      </c>
      <c r="C31" s="23">
        <v>15</v>
      </c>
      <c r="D31" s="128">
        <f t="shared" si="0"/>
        <v>102015</v>
      </c>
      <c r="E31" s="129">
        <v>102015</v>
      </c>
      <c r="F31" s="128">
        <v>0</v>
      </c>
    </row>
    <row r="32" spans="2:6" ht="25.5">
      <c r="B32" s="22" t="s">
        <v>237</v>
      </c>
      <c r="C32" s="23">
        <v>16</v>
      </c>
      <c r="D32" s="128">
        <f t="shared" si="0"/>
        <v>7474984</v>
      </c>
      <c r="E32" s="128">
        <v>7474984</v>
      </c>
      <c r="F32" s="128">
        <v>0</v>
      </c>
    </row>
    <row r="33" spans="2:6" ht="25.5">
      <c r="B33" s="22" t="s">
        <v>238</v>
      </c>
      <c r="C33" s="23">
        <v>17</v>
      </c>
      <c r="D33" s="128">
        <f t="shared" si="0"/>
        <v>697666</v>
      </c>
      <c r="E33" s="128">
        <v>697666</v>
      </c>
      <c r="F33" s="128">
        <v>0</v>
      </c>
    </row>
    <row r="34" spans="2:6" ht="25.5">
      <c r="B34" s="22" t="s">
        <v>239</v>
      </c>
      <c r="C34" s="23">
        <v>18</v>
      </c>
      <c r="D34" s="129">
        <f t="shared" si="0"/>
        <v>745473.63</v>
      </c>
      <c r="E34" s="129">
        <v>745473.63</v>
      </c>
      <c r="F34" s="129">
        <v>0</v>
      </c>
    </row>
    <row r="35" spans="2:6" ht="12.75">
      <c r="B35" s="22" t="s">
        <v>240</v>
      </c>
      <c r="C35" s="23">
        <v>19</v>
      </c>
      <c r="D35" s="129">
        <f t="shared" si="0"/>
        <v>745473.63</v>
      </c>
      <c r="E35" s="129">
        <v>745473.63</v>
      </c>
      <c r="F35" s="129">
        <v>0</v>
      </c>
    </row>
    <row r="36" spans="2:6" ht="12.75">
      <c r="B36" s="22" t="s">
        <v>241</v>
      </c>
      <c r="C36" s="23">
        <v>20</v>
      </c>
      <c r="D36" s="129">
        <f t="shared" si="0"/>
        <v>0</v>
      </c>
      <c r="E36" s="129"/>
      <c r="F36" s="129">
        <v>0</v>
      </c>
    </row>
    <row r="37" spans="2:6" ht="12.75">
      <c r="B37" s="22" t="s">
        <v>242</v>
      </c>
      <c r="C37" s="23">
        <v>21</v>
      </c>
      <c r="D37" s="129">
        <f t="shared" si="0"/>
        <v>0</v>
      </c>
      <c r="E37" s="129"/>
      <c r="F37" s="129">
        <v>0</v>
      </c>
    </row>
    <row r="38" spans="2:6" ht="12.75">
      <c r="B38" s="22" t="s">
        <v>243</v>
      </c>
      <c r="C38" s="23">
        <v>22</v>
      </c>
      <c r="D38" s="129">
        <f t="shared" si="0"/>
        <v>0</v>
      </c>
      <c r="E38" s="129"/>
      <c r="F38" s="129">
        <v>0</v>
      </c>
    </row>
    <row r="39" spans="4:5" ht="12.75">
      <c r="D39" t="s">
        <v>223</v>
      </c>
      <c r="E39" t="s">
        <v>223</v>
      </c>
    </row>
    <row r="40" spans="2:5" ht="12.75">
      <c r="B40" s="16" t="s">
        <v>244</v>
      </c>
      <c r="C40" s="126" t="s">
        <v>222</v>
      </c>
      <c r="D40" s="127" t="s">
        <v>245</v>
      </c>
      <c r="E40" s="127" t="s">
        <v>246</v>
      </c>
    </row>
    <row r="41" spans="2:5" ht="12.75">
      <c r="B41" s="23" t="s">
        <v>247</v>
      </c>
      <c r="C41" s="23">
        <v>23</v>
      </c>
      <c r="D41" s="128">
        <v>2301</v>
      </c>
      <c r="E41" s="128">
        <v>2394</v>
      </c>
    </row>
    <row r="43" spans="2:4" ht="12.75">
      <c r="B43" s="16" t="s">
        <v>248</v>
      </c>
      <c r="C43" s="126" t="s">
        <v>222</v>
      </c>
      <c r="D43" s="127" t="s">
        <v>249</v>
      </c>
    </row>
    <row r="44" spans="2:4" ht="51">
      <c r="B44" s="22" t="s">
        <v>250</v>
      </c>
      <c r="C44" s="23">
        <v>24</v>
      </c>
      <c r="D44" s="129">
        <v>0</v>
      </c>
    </row>
    <row r="45" spans="2:4" ht="12.75">
      <c r="B45" s="22" t="s">
        <v>251</v>
      </c>
      <c r="C45" s="23">
        <v>25</v>
      </c>
      <c r="D45" s="129">
        <v>0</v>
      </c>
    </row>
    <row r="46" spans="2:4" ht="51">
      <c r="B46" s="22" t="s">
        <v>252</v>
      </c>
      <c r="C46" s="23">
        <v>26</v>
      </c>
      <c r="D46" s="129">
        <v>0</v>
      </c>
    </row>
    <row r="47" spans="2:4" ht="12.75">
      <c r="B47" s="22" t="s">
        <v>251</v>
      </c>
      <c r="C47" s="23">
        <v>27</v>
      </c>
      <c r="D47" s="129">
        <v>0</v>
      </c>
    </row>
    <row r="48" spans="2:4" ht="51">
      <c r="B48" s="22" t="s">
        <v>253</v>
      </c>
      <c r="C48" s="23">
        <v>28</v>
      </c>
      <c r="D48" s="129">
        <v>0</v>
      </c>
    </row>
    <row r="49" spans="2:4" ht="12.75">
      <c r="B49" s="22" t="s">
        <v>251</v>
      </c>
      <c r="C49" s="23">
        <v>29</v>
      </c>
      <c r="D49" s="129">
        <v>0</v>
      </c>
    </row>
    <row r="52" spans="2:4" ht="12.75">
      <c r="B52" s="16" t="s">
        <v>254</v>
      </c>
      <c r="C52" s="126" t="s">
        <v>222</v>
      </c>
      <c r="D52" s="127" t="s">
        <v>249</v>
      </c>
    </row>
    <row r="53" spans="2:4" ht="12.75">
      <c r="B53" s="23" t="s">
        <v>255</v>
      </c>
      <c r="C53" s="23">
        <v>30</v>
      </c>
      <c r="D53" s="128">
        <v>3166821</v>
      </c>
    </row>
    <row r="56" spans="2:5" ht="12.75">
      <c r="B56" s="16" t="s">
        <v>221</v>
      </c>
      <c r="C56" s="126" t="s">
        <v>222</v>
      </c>
      <c r="D56" s="127" t="s">
        <v>245</v>
      </c>
      <c r="E56" s="127" t="s">
        <v>246</v>
      </c>
    </row>
    <row r="57" spans="2:5" ht="12.75">
      <c r="B57" s="16" t="s">
        <v>256</v>
      </c>
      <c r="C57" s="23">
        <v>31</v>
      </c>
      <c r="D57" s="128">
        <v>0</v>
      </c>
      <c r="E57" s="128">
        <v>0</v>
      </c>
    </row>
    <row r="58" spans="2:5" ht="12.75">
      <c r="B58" s="23" t="s">
        <v>257</v>
      </c>
      <c r="C58" s="23">
        <v>32</v>
      </c>
      <c r="D58" s="128">
        <v>0</v>
      </c>
      <c r="E58" s="128">
        <v>0</v>
      </c>
    </row>
    <row r="59" spans="2:5" ht="12.75">
      <c r="B59" s="23" t="s">
        <v>258</v>
      </c>
      <c r="C59" s="23">
        <v>33</v>
      </c>
      <c r="D59" s="128">
        <v>0</v>
      </c>
      <c r="E59" s="128">
        <v>0</v>
      </c>
    </row>
    <row r="60" spans="2:5" ht="12.75">
      <c r="B60" s="23" t="s">
        <v>259</v>
      </c>
      <c r="C60" s="23">
        <v>34</v>
      </c>
      <c r="D60" s="128">
        <v>0</v>
      </c>
      <c r="E60" s="128">
        <v>0</v>
      </c>
    </row>
    <row r="62" spans="2:5" ht="12.75">
      <c r="B62" s="16" t="s">
        <v>260</v>
      </c>
      <c r="C62" s="126" t="s">
        <v>222</v>
      </c>
      <c r="D62" s="127" t="s">
        <v>245</v>
      </c>
      <c r="E62" s="127" t="s">
        <v>246</v>
      </c>
    </row>
    <row r="63" spans="2:5" ht="25.5">
      <c r="B63" s="130" t="s">
        <v>261</v>
      </c>
      <c r="C63" s="16">
        <v>35</v>
      </c>
      <c r="D63" s="131">
        <f>D64+D70</f>
        <v>8172687</v>
      </c>
      <c r="E63" s="131">
        <f>E64+E70</f>
        <v>25471205</v>
      </c>
    </row>
    <row r="64" spans="2:5" ht="51">
      <c r="B64" s="130" t="s">
        <v>262</v>
      </c>
      <c r="C64" s="16">
        <v>36</v>
      </c>
      <c r="D64" s="132">
        <f>SUM(D65:D69)</f>
        <v>285794</v>
      </c>
      <c r="E64" s="132">
        <f>SUM(E65:E69)</f>
        <v>17197150</v>
      </c>
    </row>
    <row r="65" spans="2:5" ht="12.75">
      <c r="B65" s="22" t="s">
        <v>263</v>
      </c>
      <c r="C65" s="23">
        <v>37</v>
      </c>
      <c r="D65" s="129"/>
      <c r="E65" s="129"/>
    </row>
    <row r="66" spans="2:5" ht="12.75">
      <c r="B66" s="22" t="s">
        <v>264</v>
      </c>
      <c r="C66" s="23">
        <v>38</v>
      </c>
      <c r="D66" s="129"/>
      <c r="E66" s="129"/>
    </row>
    <row r="67" spans="2:5" ht="12.75">
      <c r="B67" s="22" t="s">
        <v>265</v>
      </c>
      <c r="C67" s="23">
        <v>39</v>
      </c>
      <c r="D67" s="129">
        <v>285794</v>
      </c>
      <c r="E67" s="129">
        <v>17197150</v>
      </c>
    </row>
    <row r="68" spans="2:5" ht="12.75">
      <c r="B68" s="22" t="s">
        <v>266</v>
      </c>
      <c r="C68" s="23">
        <v>40</v>
      </c>
      <c r="D68" s="129"/>
      <c r="E68" s="129"/>
    </row>
    <row r="69" spans="2:5" ht="25.5">
      <c r="B69" s="22" t="s">
        <v>267</v>
      </c>
      <c r="C69" s="23">
        <v>41</v>
      </c>
      <c r="D69" s="129"/>
      <c r="E69" s="129"/>
    </row>
    <row r="70" spans="2:5" ht="25.5">
      <c r="B70" s="130" t="s">
        <v>268</v>
      </c>
      <c r="C70" s="16">
        <v>42</v>
      </c>
      <c r="D70" s="132">
        <f>D71+D72</f>
        <v>7886893</v>
      </c>
      <c r="E70" s="132">
        <f>E71+E72</f>
        <v>8274055</v>
      </c>
    </row>
    <row r="71" spans="2:5" ht="12.75">
      <c r="B71" s="22" t="s">
        <v>269</v>
      </c>
      <c r="C71" s="23">
        <v>43</v>
      </c>
      <c r="D71" s="129">
        <v>7886893</v>
      </c>
      <c r="E71" s="129">
        <v>8274055</v>
      </c>
    </row>
    <row r="72" spans="2:5" ht="12.75">
      <c r="B72" s="22" t="s">
        <v>270</v>
      </c>
      <c r="C72" s="23">
        <v>44</v>
      </c>
      <c r="D72" s="129"/>
      <c r="E72" s="129"/>
    </row>
    <row r="73" spans="2:5" ht="38.25">
      <c r="B73" s="22" t="s">
        <v>271</v>
      </c>
      <c r="C73" s="23">
        <v>45</v>
      </c>
      <c r="D73" s="129">
        <v>63373957</v>
      </c>
      <c r="E73" s="129">
        <v>88449448</v>
      </c>
    </row>
    <row r="74" spans="2:5" ht="25.5">
      <c r="B74" s="22" t="s">
        <v>272</v>
      </c>
      <c r="C74" s="23">
        <v>46</v>
      </c>
      <c r="D74" s="129">
        <v>174391</v>
      </c>
      <c r="E74" s="129">
        <v>167952</v>
      </c>
    </row>
    <row r="75" spans="2:5" ht="51">
      <c r="B75" s="22" t="s">
        <v>273</v>
      </c>
      <c r="C75" s="23">
        <v>47</v>
      </c>
      <c r="D75" s="129">
        <v>58958</v>
      </c>
      <c r="E75" s="129">
        <v>100966</v>
      </c>
    </row>
    <row r="76" spans="2:5" ht="25.5">
      <c r="B76" s="22" t="s">
        <v>274</v>
      </c>
      <c r="C76" s="23">
        <v>48</v>
      </c>
      <c r="D76" s="129">
        <v>15993043</v>
      </c>
      <c r="E76" s="129">
        <v>40437967</v>
      </c>
    </row>
    <row r="77" spans="2:5" ht="12.75">
      <c r="B77" s="22" t="s">
        <v>275</v>
      </c>
      <c r="C77" s="23">
        <v>49</v>
      </c>
      <c r="D77" s="129">
        <v>0</v>
      </c>
      <c r="E77" s="129">
        <v>339803</v>
      </c>
    </row>
    <row r="78" spans="2:5" ht="38.25">
      <c r="B78" s="11" t="s">
        <v>276</v>
      </c>
      <c r="C78" s="16">
        <v>50</v>
      </c>
      <c r="D78" s="132">
        <f>SUM(D79:D83)</f>
        <v>0</v>
      </c>
      <c r="E78" s="132">
        <f>SUM(E79:E83)</f>
        <v>0</v>
      </c>
    </row>
    <row r="79" spans="2:5" ht="12.75">
      <c r="B79" s="22" t="s">
        <v>263</v>
      </c>
      <c r="C79" s="23">
        <v>51</v>
      </c>
      <c r="D79" s="129">
        <v>0</v>
      </c>
      <c r="E79" s="129">
        <v>0</v>
      </c>
    </row>
    <row r="80" spans="2:5" ht="12.75">
      <c r="B80" s="22" t="s">
        <v>264</v>
      </c>
      <c r="C80" s="23">
        <v>52</v>
      </c>
      <c r="D80" s="129">
        <v>0</v>
      </c>
      <c r="E80" s="129">
        <v>0</v>
      </c>
    </row>
    <row r="81" spans="2:5" ht="12.75">
      <c r="B81" s="22" t="s">
        <v>265</v>
      </c>
      <c r="C81" s="23">
        <v>53</v>
      </c>
      <c r="D81" s="129">
        <v>0</v>
      </c>
      <c r="E81" s="129">
        <v>0</v>
      </c>
    </row>
    <row r="82" spans="2:5" ht="12.75">
      <c r="B82" s="22" t="s">
        <v>266</v>
      </c>
      <c r="C82" s="23">
        <v>54</v>
      </c>
      <c r="D82" s="129">
        <v>0</v>
      </c>
      <c r="E82" s="129">
        <v>0</v>
      </c>
    </row>
    <row r="83" spans="2:5" ht="25.5">
      <c r="B83" s="22" t="s">
        <v>277</v>
      </c>
      <c r="C83" s="23">
        <v>55</v>
      </c>
      <c r="D83" s="129">
        <v>0</v>
      </c>
      <c r="E83" s="129">
        <v>0</v>
      </c>
    </row>
    <row r="84" spans="2:5" ht="12.75">
      <c r="B84" s="22" t="s">
        <v>278</v>
      </c>
      <c r="C84" s="23">
        <v>56</v>
      </c>
      <c r="D84" s="129">
        <v>0</v>
      </c>
      <c r="E84" s="129">
        <v>0</v>
      </c>
    </row>
    <row r="85" spans="2:5" ht="25.5">
      <c r="B85" s="11" t="s">
        <v>279</v>
      </c>
      <c r="C85" s="16">
        <v>57</v>
      </c>
      <c r="D85" s="132">
        <f>D86+D87</f>
        <v>3309</v>
      </c>
      <c r="E85" s="132">
        <f>E86+E87</f>
        <v>3906</v>
      </c>
    </row>
    <row r="86" spans="2:5" ht="12.75">
      <c r="B86" s="22" t="s">
        <v>280</v>
      </c>
      <c r="C86" s="23">
        <v>58</v>
      </c>
      <c r="D86" s="129">
        <v>3309</v>
      </c>
      <c r="E86" s="129">
        <v>3906</v>
      </c>
    </row>
    <row r="87" spans="2:5" ht="12.75">
      <c r="B87" s="22" t="s">
        <v>281</v>
      </c>
      <c r="C87" s="23">
        <v>59</v>
      </c>
      <c r="D87" s="129">
        <v>0</v>
      </c>
      <c r="E87" s="129">
        <v>0</v>
      </c>
    </row>
    <row r="88" spans="2:5" ht="25.5">
      <c r="B88" s="11" t="s">
        <v>282</v>
      </c>
      <c r="C88" s="16">
        <v>60</v>
      </c>
      <c r="D88" s="132">
        <f>D89+D90</f>
        <v>2627107</v>
      </c>
      <c r="E88" s="132">
        <f>E89+E90</f>
        <v>2591839</v>
      </c>
    </row>
    <row r="89" spans="2:5" ht="12.75">
      <c r="B89" s="22" t="s">
        <v>283</v>
      </c>
      <c r="C89" s="23">
        <v>61</v>
      </c>
      <c r="D89" s="129">
        <v>1092900</v>
      </c>
      <c r="E89" s="129">
        <v>1008141</v>
      </c>
    </row>
    <row r="90" spans="2:5" ht="12.75">
      <c r="B90" s="22" t="s">
        <v>284</v>
      </c>
      <c r="C90" s="23">
        <v>62</v>
      </c>
      <c r="D90" s="129">
        <v>1534207</v>
      </c>
      <c r="E90" s="129">
        <v>1583698</v>
      </c>
    </row>
    <row r="91" spans="2:5" ht="25.5">
      <c r="B91" s="11" t="s">
        <v>285</v>
      </c>
      <c r="C91" s="16">
        <v>63</v>
      </c>
      <c r="D91" s="132">
        <f>D92+D93</f>
        <v>16400</v>
      </c>
      <c r="E91" s="132">
        <f>E92+E93</f>
        <v>0</v>
      </c>
    </row>
    <row r="92" spans="2:5" ht="25.5">
      <c r="B92" s="22" t="s">
        <v>286</v>
      </c>
      <c r="C92" s="23">
        <v>64</v>
      </c>
      <c r="D92" s="129">
        <v>16400</v>
      </c>
      <c r="E92" s="129">
        <v>0</v>
      </c>
    </row>
    <row r="93" spans="2:5" ht="25.5">
      <c r="B93" s="22" t="s">
        <v>287</v>
      </c>
      <c r="C93" s="23">
        <v>65</v>
      </c>
      <c r="D93" s="129">
        <v>0</v>
      </c>
      <c r="E93" s="129">
        <v>0</v>
      </c>
    </row>
    <row r="94" spans="2:5" ht="25.5">
      <c r="B94" s="11" t="s">
        <v>288</v>
      </c>
      <c r="C94" s="16">
        <v>66</v>
      </c>
      <c r="D94" s="132">
        <f>D95+D98+D101+D104+D107+D110+D111+SUM(D114:D118)</f>
        <v>225128393</v>
      </c>
      <c r="E94" s="132">
        <f>E95+E98+E101+E104+E107+E110+E111+SUM(E114:E118)</f>
        <v>315678402.28</v>
      </c>
    </row>
    <row r="95" spans="2:5" ht="38.25">
      <c r="B95" s="133" t="s">
        <v>289</v>
      </c>
      <c r="C95" s="134">
        <v>67</v>
      </c>
      <c r="D95" s="132">
        <f>D96+D97</f>
        <v>0</v>
      </c>
      <c r="E95" s="132">
        <f>E96+E97</f>
        <v>0</v>
      </c>
    </row>
    <row r="96" spans="2:5" ht="12.75">
      <c r="B96" s="135" t="s">
        <v>290</v>
      </c>
      <c r="C96" s="136">
        <v>68</v>
      </c>
      <c r="D96" s="129">
        <v>0</v>
      </c>
      <c r="E96" s="129">
        <v>0</v>
      </c>
    </row>
    <row r="97" spans="2:5" ht="12.75">
      <c r="B97" s="135" t="s">
        <v>291</v>
      </c>
      <c r="C97" s="136">
        <v>69</v>
      </c>
      <c r="D97" s="129">
        <v>0</v>
      </c>
      <c r="E97" s="129">
        <v>0</v>
      </c>
    </row>
    <row r="98" spans="2:5" ht="38.25">
      <c r="B98" s="133" t="s">
        <v>292</v>
      </c>
      <c r="C98" s="134">
        <v>70</v>
      </c>
      <c r="D98" s="132">
        <f>D99+D100</f>
        <v>14869161</v>
      </c>
      <c r="E98" s="132">
        <f>E99+E100</f>
        <v>1900000</v>
      </c>
    </row>
    <row r="99" spans="2:5" ht="12.75">
      <c r="B99" s="22" t="s">
        <v>290</v>
      </c>
      <c r="C99" s="23">
        <v>71</v>
      </c>
      <c r="D99" s="129">
        <v>14869161</v>
      </c>
      <c r="E99" s="129">
        <v>1900000</v>
      </c>
    </row>
    <row r="100" spans="2:5" ht="12.75">
      <c r="B100" s="22" t="s">
        <v>291</v>
      </c>
      <c r="C100" s="23">
        <v>72</v>
      </c>
      <c r="D100" s="129"/>
      <c r="E100" s="129"/>
    </row>
    <row r="101" spans="2:5" ht="38.25">
      <c r="B101" s="11" t="s">
        <v>293</v>
      </c>
      <c r="C101" s="16">
        <v>73</v>
      </c>
      <c r="D101" s="132">
        <f>D102+D103</f>
        <v>0</v>
      </c>
      <c r="E101" s="132">
        <f>E102+E103</f>
        <v>14454093.28</v>
      </c>
    </row>
    <row r="102" spans="2:5" ht="12.75">
      <c r="B102" s="22" t="s">
        <v>290</v>
      </c>
      <c r="C102" s="23">
        <v>74</v>
      </c>
      <c r="D102" s="129">
        <v>0</v>
      </c>
      <c r="E102" s="129"/>
    </row>
    <row r="103" spans="2:5" ht="12.75">
      <c r="B103" s="22" t="s">
        <v>291</v>
      </c>
      <c r="C103" s="23">
        <v>75</v>
      </c>
      <c r="D103" s="129"/>
      <c r="E103" s="129">
        <v>14454093.28</v>
      </c>
    </row>
    <row r="104" spans="2:5" ht="38.25">
      <c r="B104" s="11" t="s">
        <v>294</v>
      </c>
      <c r="C104" s="16">
        <v>76</v>
      </c>
      <c r="D104" s="132">
        <f>D105+D106</f>
        <v>6725537</v>
      </c>
      <c r="E104" s="132">
        <f>E105+E106</f>
        <v>5542482</v>
      </c>
    </row>
    <row r="105" spans="2:5" ht="12.75">
      <c r="B105" s="22" t="s">
        <v>290</v>
      </c>
      <c r="C105" s="23">
        <v>77</v>
      </c>
      <c r="D105" s="129">
        <v>6725537</v>
      </c>
      <c r="E105" s="129">
        <v>5542482</v>
      </c>
    </row>
    <row r="106" spans="2:5" ht="12.75">
      <c r="B106" s="22" t="s">
        <v>291</v>
      </c>
      <c r="C106" s="23">
        <v>78</v>
      </c>
      <c r="D106" s="129"/>
      <c r="E106" s="129"/>
    </row>
    <row r="107" spans="2:5" ht="25.5">
      <c r="B107" s="11" t="s">
        <v>295</v>
      </c>
      <c r="C107" s="16">
        <v>79</v>
      </c>
      <c r="D107" s="132">
        <f>D108+D109</f>
        <v>0</v>
      </c>
      <c r="E107" s="132">
        <f>E108+E109</f>
        <v>0</v>
      </c>
    </row>
    <row r="108" spans="2:5" ht="12.75">
      <c r="B108" s="22" t="s">
        <v>290</v>
      </c>
      <c r="C108" s="23">
        <v>80</v>
      </c>
      <c r="D108" s="129">
        <v>0</v>
      </c>
      <c r="E108" s="129">
        <v>0</v>
      </c>
    </row>
    <row r="109" spans="2:5" ht="12.75">
      <c r="B109" s="22" t="s">
        <v>291</v>
      </c>
      <c r="C109" s="23">
        <v>81</v>
      </c>
      <c r="D109" s="129">
        <v>0</v>
      </c>
      <c r="E109" s="129">
        <v>0</v>
      </c>
    </row>
    <row r="110" spans="2:5" ht="25.5">
      <c r="B110" s="22" t="s">
        <v>296</v>
      </c>
      <c r="C110" s="23">
        <v>82</v>
      </c>
      <c r="D110" s="129">
        <v>0</v>
      </c>
      <c r="E110" s="129">
        <v>0</v>
      </c>
    </row>
    <row r="111" spans="2:5" ht="38.25">
      <c r="B111" s="133" t="s">
        <v>297</v>
      </c>
      <c r="C111" s="134">
        <v>83</v>
      </c>
      <c r="D111" s="132">
        <f>D112+D113</f>
        <v>1884702</v>
      </c>
      <c r="E111" s="132">
        <f>E112+E113</f>
        <v>1366235</v>
      </c>
    </row>
    <row r="112" spans="2:5" ht="12.75">
      <c r="B112" s="135" t="s">
        <v>290</v>
      </c>
      <c r="C112" s="136">
        <v>84</v>
      </c>
      <c r="D112" s="129">
        <v>1884702</v>
      </c>
      <c r="E112" s="129">
        <v>1366235</v>
      </c>
    </row>
    <row r="113" spans="2:5" ht="12.75">
      <c r="B113" s="135" t="s">
        <v>291</v>
      </c>
      <c r="C113" s="136">
        <v>85</v>
      </c>
      <c r="D113" s="129"/>
      <c r="E113" s="129"/>
    </row>
    <row r="114" spans="2:5" ht="38.25">
      <c r="B114" s="22" t="s">
        <v>298</v>
      </c>
      <c r="C114" s="23">
        <v>86</v>
      </c>
      <c r="D114" s="129">
        <v>87533861</v>
      </c>
      <c r="E114" s="129">
        <v>160521406</v>
      </c>
    </row>
    <row r="115" spans="2:5" ht="38.25">
      <c r="B115" s="22" t="s">
        <v>299</v>
      </c>
      <c r="C115" s="23">
        <v>87</v>
      </c>
      <c r="D115" s="129">
        <v>1758123</v>
      </c>
      <c r="E115" s="129">
        <v>2107185</v>
      </c>
    </row>
    <row r="116" spans="2:5" ht="51">
      <c r="B116" s="22" t="s">
        <v>300</v>
      </c>
      <c r="C116" s="23">
        <v>88</v>
      </c>
      <c r="D116" s="129">
        <v>51470690</v>
      </c>
      <c r="E116" s="129">
        <v>50887898</v>
      </c>
    </row>
    <row r="117" spans="2:5" ht="25.5">
      <c r="B117" s="22" t="s">
        <v>301</v>
      </c>
      <c r="C117" s="23">
        <v>89</v>
      </c>
      <c r="D117" s="129">
        <v>60886319</v>
      </c>
      <c r="E117" s="129">
        <v>78899103</v>
      </c>
    </row>
    <row r="118" spans="2:5" ht="12.75">
      <c r="B118" s="22" t="s">
        <v>302</v>
      </c>
      <c r="C118" s="23">
        <v>90</v>
      </c>
      <c r="D118" s="129">
        <v>0</v>
      </c>
      <c r="E118" s="129">
        <v>0</v>
      </c>
    </row>
    <row r="119" spans="2:5" ht="25.5">
      <c r="B119" s="11" t="s">
        <v>303</v>
      </c>
      <c r="C119" s="16">
        <v>91</v>
      </c>
      <c r="D119" s="132">
        <f>SUM(D120:D122)</f>
        <v>9426940</v>
      </c>
      <c r="E119" s="132">
        <f>SUM(E120:E122)</f>
        <v>9426940</v>
      </c>
    </row>
    <row r="120" spans="2:5" ht="12.75">
      <c r="B120" s="22" t="s">
        <v>263</v>
      </c>
      <c r="C120" s="23">
        <v>92</v>
      </c>
      <c r="D120" s="129">
        <v>9426940</v>
      </c>
      <c r="E120" s="129">
        <v>9426940</v>
      </c>
    </row>
    <row r="121" spans="2:5" ht="12.75">
      <c r="B121" s="22" t="s">
        <v>264</v>
      </c>
      <c r="C121" s="23">
        <v>93</v>
      </c>
      <c r="D121" s="129">
        <v>0</v>
      </c>
      <c r="E121" s="129">
        <v>0</v>
      </c>
    </row>
    <row r="122" spans="2:5" ht="12.75">
      <c r="B122" s="22" t="s">
        <v>265</v>
      </c>
      <c r="C122" s="23">
        <v>94</v>
      </c>
      <c r="D122" s="129">
        <v>0</v>
      </c>
      <c r="E122" s="129">
        <v>0</v>
      </c>
    </row>
    <row r="123" spans="4:5" ht="12.75">
      <c r="D123" t="s">
        <v>223</v>
      </c>
      <c r="E123" t="s">
        <v>223</v>
      </c>
    </row>
    <row r="124" spans="2:5" ht="12.75">
      <c r="B124" s="16" t="s">
        <v>304</v>
      </c>
      <c r="C124" s="126" t="s">
        <v>222</v>
      </c>
      <c r="D124" s="127" t="s">
        <v>245</v>
      </c>
      <c r="E124" s="127" t="s">
        <v>246</v>
      </c>
    </row>
    <row r="125" spans="2:5" ht="12.75">
      <c r="B125" s="23" t="s">
        <v>305</v>
      </c>
      <c r="C125" s="23">
        <v>95</v>
      </c>
      <c r="D125" s="129">
        <v>28538</v>
      </c>
      <c r="E125" s="129">
        <v>78448</v>
      </c>
    </row>
    <row r="131" spans="2:7" s="3" customFormat="1" ht="12.75">
      <c r="B131" s="55" t="s">
        <v>209</v>
      </c>
      <c r="C131" s="55"/>
      <c r="D131" s="167" t="s">
        <v>206</v>
      </c>
      <c r="E131" s="167"/>
      <c r="F131" s="137"/>
      <c r="G131" s="97"/>
    </row>
    <row r="132" spans="2:7" s="3" customFormat="1" ht="12.75">
      <c r="B132" s="2" t="s">
        <v>212</v>
      </c>
      <c r="C132" s="2"/>
      <c r="D132" s="96" t="s">
        <v>308</v>
      </c>
      <c r="E132" s="145"/>
      <c r="F132" s="137"/>
      <c r="G132" s="97"/>
    </row>
  </sheetData>
  <mergeCells count="10">
    <mergeCell ref="D131:E131"/>
    <mergeCell ref="D7:F7"/>
    <mergeCell ref="D8:F8"/>
    <mergeCell ref="B7:C7"/>
    <mergeCell ref="B11:C11"/>
    <mergeCell ref="D11:F11"/>
    <mergeCell ref="B9:C9"/>
    <mergeCell ref="D9:F9"/>
    <mergeCell ref="B10:C10"/>
    <mergeCell ref="D10:F10"/>
  </mergeCells>
  <printOptions/>
  <pageMargins left="0.75" right="0.75" top="1" bottom="1" header="0.5" footer="0.5"/>
  <pageSetup horizontalDpi="600" verticalDpi="600" orientation="portrait" paperSize="9" scale="74" r:id="rId2"/>
  <rowBreaks count="2" manualBreakCount="2">
    <brk id="50" max="5" man="1"/>
    <brk id="10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G6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9.421875" style="0" customWidth="1"/>
    <col min="2" max="2" width="50.00390625" style="0" customWidth="1"/>
    <col min="3" max="3" width="19.7109375" style="0" customWidth="1"/>
    <col min="4" max="4" width="15.421875" style="0" customWidth="1"/>
    <col min="5" max="5" width="11.57421875" style="0" bestFit="1" customWidth="1"/>
  </cols>
  <sheetData>
    <row r="11" spans="2:4" ht="15.75">
      <c r="B11" s="199" t="s">
        <v>218</v>
      </c>
      <c r="C11" s="199"/>
      <c r="D11" s="199"/>
    </row>
    <row r="12" spans="2:4" ht="15.75">
      <c r="B12" s="95"/>
      <c r="C12" s="95"/>
      <c r="D12" s="95"/>
    </row>
    <row r="13" spans="2:4" ht="15.75">
      <c r="B13" s="201" t="s">
        <v>314</v>
      </c>
      <c r="C13" s="95"/>
      <c r="D13" s="95"/>
    </row>
    <row r="15" ht="13.5" thickBot="1"/>
    <row r="16" spans="2:4" s="38" customFormat="1" ht="13.5" thickBot="1">
      <c r="B16" s="35" t="s">
        <v>24</v>
      </c>
      <c r="C16" s="36" t="s">
        <v>25</v>
      </c>
      <c r="D16" s="37" t="s">
        <v>49</v>
      </c>
    </row>
    <row r="17" spans="2:7" s="38" customFormat="1" ht="12.75">
      <c r="B17" s="39" t="s">
        <v>26</v>
      </c>
      <c r="C17" s="40" t="s">
        <v>27</v>
      </c>
      <c r="D17" s="41">
        <f>D18/D19</f>
        <v>0.7458295533211386</v>
      </c>
      <c r="E17" s="102"/>
      <c r="F17" s="102"/>
      <c r="G17" s="102"/>
    </row>
    <row r="18" spans="2:7" s="38" customFormat="1" ht="12.75">
      <c r="B18" s="42" t="s">
        <v>28</v>
      </c>
      <c r="C18" s="43">
        <v>2</v>
      </c>
      <c r="D18" s="44">
        <f>'ACTIVE,DATORII,CAPITALURI'!F64</f>
        <v>231428388</v>
      </c>
      <c r="E18" s="102"/>
      <c r="F18" s="102"/>
      <c r="G18" s="102"/>
    </row>
    <row r="19" spans="2:7" s="38" customFormat="1" ht="13.5" thickBot="1">
      <c r="B19" s="45" t="s">
        <v>29</v>
      </c>
      <c r="C19" s="46">
        <v>3</v>
      </c>
      <c r="D19" s="31">
        <f>'ACTIVE,DATORII,CAPITALURI'!F75</f>
        <v>310296618</v>
      </c>
      <c r="E19" s="102"/>
      <c r="F19" s="102"/>
      <c r="G19" s="102"/>
    </row>
    <row r="20" spans="2:7" s="38" customFormat="1" ht="12.75">
      <c r="B20" s="39" t="s">
        <v>46</v>
      </c>
      <c r="C20" s="40" t="s">
        <v>30</v>
      </c>
      <c r="D20" s="47">
        <f>D21/D22</f>
        <v>0.21810954640001207</v>
      </c>
      <c r="E20" s="102"/>
      <c r="F20" s="102"/>
      <c r="G20" s="102"/>
    </row>
    <row r="21" spans="2:7" s="38" customFormat="1" ht="12.75">
      <c r="B21" s="42" t="s">
        <v>31</v>
      </c>
      <c r="C21" s="43">
        <v>5</v>
      </c>
      <c r="D21" s="44">
        <f>'ACTIVE,DATORII,CAPITALURI'!F87</f>
        <v>6642085</v>
      </c>
      <c r="E21" s="102"/>
      <c r="F21" s="102"/>
      <c r="G21" s="102"/>
    </row>
    <row r="22" spans="2:7" s="38" customFormat="1" ht="13.5" thickBot="1">
      <c r="B22" s="45" t="s">
        <v>32</v>
      </c>
      <c r="C22" s="46">
        <v>6</v>
      </c>
      <c r="D22" s="31">
        <f>'ACTIVE,DATORII,CAPITALURI'!F119+'ACTIVE,DATORII,CAPITALURI'!F87</f>
        <v>30452977</v>
      </c>
      <c r="E22" s="103"/>
      <c r="F22" s="102"/>
      <c r="G22" s="102"/>
    </row>
    <row r="23" spans="2:7" s="38" customFormat="1" ht="12.75">
      <c r="B23" s="39" t="s">
        <v>47</v>
      </c>
      <c r="C23" s="40" t="s">
        <v>219</v>
      </c>
      <c r="D23" s="48">
        <f>D24/D25*(365/4*3)</f>
        <v>177.38917818656137</v>
      </c>
      <c r="E23" s="102"/>
      <c r="F23" s="102"/>
      <c r="G23" s="102"/>
    </row>
    <row r="24" spans="2:7" s="38" customFormat="1" ht="12.75">
      <c r="B24" s="42" t="s">
        <v>33</v>
      </c>
      <c r="C24" s="43" t="s">
        <v>34</v>
      </c>
      <c r="D24" s="44">
        <f>('ACTIVE,DATORII,CAPITALURI'!E53+'ACTIVE,DATORII,CAPITALURI'!F53)/2</f>
        <v>79977079</v>
      </c>
      <c r="E24" s="102"/>
      <c r="F24" s="102"/>
      <c r="G24" s="102"/>
    </row>
    <row r="25" spans="2:7" s="38" customFormat="1" ht="13.5" thickBot="1">
      <c r="B25" s="45" t="s">
        <v>35</v>
      </c>
      <c r="C25" s="46" t="s">
        <v>36</v>
      </c>
      <c r="D25" s="31">
        <f>'CONT PROFIT SI PIERDERE'!F21</f>
        <v>123421990.00000003</v>
      </c>
      <c r="E25" s="102"/>
      <c r="F25" s="102"/>
      <c r="G25" s="102"/>
    </row>
    <row r="26" spans="2:7" s="38" customFormat="1" ht="12.75" customHeight="1">
      <c r="B26" s="39" t="s">
        <v>48</v>
      </c>
      <c r="C26" s="40" t="s">
        <v>220</v>
      </c>
      <c r="D26" s="48">
        <f>D27/D28*(365/4*3)</f>
        <v>241.38308000259917</v>
      </c>
      <c r="E26" s="102"/>
      <c r="F26" s="102"/>
      <c r="G26" s="102"/>
    </row>
    <row r="27" spans="2:7" s="38" customFormat="1" ht="12.75">
      <c r="B27" s="42" t="s">
        <v>37</v>
      </c>
      <c r="C27" s="43" t="s">
        <v>38</v>
      </c>
      <c r="D27" s="44">
        <f>'ACTIVE,DATORII,CAPITALURI'!F44</f>
        <v>108829151</v>
      </c>
      <c r="E27" s="102"/>
      <c r="F27" s="102"/>
      <c r="G27" s="102"/>
    </row>
    <row r="28" spans="2:4" s="38" customFormat="1" ht="13.5" thickBot="1">
      <c r="B28" s="45" t="s">
        <v>39</v>
      </c>
      <c r="C28" s="46" t="s">
        <v>40</v>
      </c>
      <c r="D28" s="31">
        <f>'CONT PROFIT SI PIERDERE'!F21</f>
        <v>123421990.00000003</v>
      </c>
    </row>
    <row r="29" spans="2:4" s="38" customFormat="1" ht="12.75">
      <c r="B29" s="49"/>
      <c r="C29" s="50"/>
      <c r="D29" s="51"/>
    </row>
    <row r="30" s="52" customFormat="1" ht="12.75"/>
    <row r="33" spans="2:4" s="3" customFormat="1" ht="12.75" customHeight="1">
      <c r="B33" s="55" t="s">
        <v>209</v>
      </c>
      <c r="C33" s="167" t="s">
        <v>206</v>
      </c>
      <c r="D33" s="167"/>
    </row>
    <row r="34" spans="2:4" s="3" customFormat="1" ht="12.75">
      <c r="B34" s="2" t="s">
        <v>212</v>
      </c>
      <c r="C34" s="200" t="s">
        <v>207</v>
      </c>
      <c r="D34" s="200"/>
    </row>
    <row r="61" ht="12.75">
      <c r="E61" s="100" t="s">
        <v>214</v>
      </c>
    </row>
    <row r="62" ht="12.75">
      <c r="E62" s="100" t="s">
        <v>215</v>
      </c>
    </row>
    <row r="63" ht="12.75">
      <c r="E63" s="100" t="s">
        <v>210</v>
      </c>
    </row>
    <row r="64" ht="12.75">
      <c r="E64" s="100" t="s">
        <v>211</v>
      </c>
    </row>
  </sheetData>
  <mergeCells count="3">
    <mergeCell ref="B11:D11"/>
    <mergeCell ref="C33:D33"/>
    <mergeCell ref="C34:D34"/>
  </mergeCells>
  <printOptions/>
  <pageMargins left="0.75" right="0.3" top="0.35" bottom="0.29" header="0.33" footer="0.31"/>
  <pageSetup fitToHeight="1" fitToWidth="1" horizontalDpi="600" verticalDpi="600" orientation="portrait" paperSize="9" scale="88" r:id="rId2"/>
  <ignoredErrors>
    <ignoredError sqref="C24:C25 C27:C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UCMR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ecanea</dc:creator>
  <cp:keywords/>
  <dc:description/>
  <cp:lastModifiedBy>dtaran</cp:lastModifiedBy>
  <cp:lastPrinted>2009-11-13T14:52:54Z</cp:lastPrinted>
  <dcterms:created xsi:type="dcterms:W3CDTF">2006-02-10T07:12:00Z</dcterms:created>
  <dcterms:modified xsi:type="dcterms:W3CDTF">2009-11-13T15:00:26Z</dcterms:modified>
  <cp:category/>
  <cp:version/>
  <cp:contentType/>
  <cp:contentStatus/>
</cp:coreProperties>
</file>